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Brigádnická 1033 - Udržov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'Brigádnická 1033 - Udržov...'!$C$144:$K$594</definedName>
    <definedName name="_xlnm.Print_Area" localSheetId="1">'Brigádnická 1033 - Udržov...'!$C$4:$J$76,'Brigádnická 1033 - Udržov...'!$C$82:$J$126,'Brigádnická 1033 - Udržov...'!$C$132:$J$594</definedName>
    <definedName name="_xlnm.Print_Titles" localSheetId="1">'Brigádnická 1033 - Udržov...'!$144:$144</definedName>
    <definedName name="_xlnm.Print_Area" localSheetId="2">'Seznam figur'!$C$4:$G$77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94"/>
  <c r="BH594"/>
  <c r="BG594"/>
  <c r="BE594"/>
  <c r="BK594"/>
  <c r="J594"/>
  <c r="BF594"/>
  <c r="BI593"/>
  <c r="BH593"/>
  <c r="BG593"/>
  <c r="BE593"/>
  <c r="BK593"/>
  <c r="J593"/>
  <c r="BF593"/>
  <c r="BI592"/>
  <c r="BH592"/>
  <c r="BG592"/>
  <c r="BE592"/>
  <c r="BK592"/>
  <c r="J592"/>
  <c r="BF592"/>
  <c r="BI591"/>
  <c r="BH591"/>
  <c r="BG591"/>
  <c r="BE591"/>
  <c r="BK591"/>
  <c r="J591"/>
  <c r="BF591"/>
  <c r="BI590"/>
  <c r="BH590"/>
  <c r="BG590"/>
  <c r="BE590"/>
  <c r="BK590"/>
  <c r="J590"/>
  <c r="BF590"/>
  <c r="BI588"/>
  <c r="BH588"/>
  <c r="BG588"/>
  <c r="BE588"/>
  <c r="T588"/>
  <c r="T587"/>
  <c r="R588"/>
  <c r="R587"/>
  <c r="P588"/>
  <c r="P587"/>
  <c r="BI585"/>
  <c r="BH585"/>
  <c r="BG585"/>
  <c r="BE585"/>
  <c r="T585"/>
  <c r="T584"/>
  <c r="T583"/>
  <c r="R585"/>
  <c r="R584"/>
  <c r="R583"/>
  <c r="P585"/>
  <c r="P584"/>
  <c r="P583"/>
  <c r="BI578"/>
  <c r="BH578"/>
  <c r="BG578"/>
  <c r="BE578"/>
  <c r="T578"/>
  <c r="R578"/>
  <c r="P578"/>
  <c r="BI573"/>
  <c r="BH573"/>
  <c r="BG573"/>
  <c r="BE573"/>
  <c r="T573"/>
  <c r="R573"/>
  <c r="P573"/>
  <c r="BI565"/>
  <c r="BH565"/>
  <c r="BG565"/>
  <c r="BE565"/>
  <c r="T565"/>
  <c r="R565"/>
  <c r="P565"/>
  <c r="BI562"/>
  <c r="BH562"/>
  <c r="BG562"/>
  <c r="BE562"/>
  <c r="T562"/>
  <c r="R562"/>
  <c r="P562"/>
  <c r="BI554"/>
  <c r="BH554"/>
  <c r="BG554"/>
  <c r="BE554"/>
  <c r="T554"/>
  <c r="R554"/>
  <c r="P554"/>
  <c r="BI548"/>
  <c r="BH548"/>
  <c r="BG548"/>
  <c r="BE548"/>
  <c r="T548"/>
  <c r="R548"/>
  <c r="P548"/>
  <c r="BI543"/>
  <c r="BH543"/>
  <c r="BG543"/>
  <c r="BE543"/>
  <c r="T543"/>
  <c r="R543"/>
  <c r="P543"/>
  <c r="BI540"/>
  <c r="BH540"/>
  <c r="BG540"/>
  <c r="BE540"/>
  <c r="T540"/>
  <c r="R540"/>
  <c r="P540"/>
  <c r="BI533"/>
  <c r="BH533"/>
  <c r="BG533"/>
  <c r="BE533"/>
  <c r="T533"/>
  <c r="R533"/>
  <c r="P533"/>
  <c r="BI531"/>
  <c r="BH531"/>
  <c r="BG531"/>
  <c r="BE531"/>
  <c r="T531"/>
  <c r="R531"/>
  <c r="P531"/>
  <c r="BI530"/>
  <c r="BH530"/>
  <c r="BG530"/>
  <c r="BE530"/>
  <c r="T530"/>
  <c r="R530"/>
  <c r="P530"/>
  <c r="BI528"/>
  <c r="BH528"/>
  <c r="BG528"/>
  <c r="BE528"/>
  <c r="T528"/>
  <c r="R528"/>
  <c r="P528"/>
  <c r="BI524"/>
  <c r="BH524"/>
  <c r="BG524"/>
  <c r="BE524"/>
  <c r="T524"/>
  <c r="R524"/>
  <c r="P524"/>
  <c r="BI522"/>
  <c r="BH522"/>
  <c r="BG522"/>
  <c r="BE522"/>
  <c r="T522"/>
  <c r="R522"/>
  <c r="P522"/>
  <c r="BI519"/>
  <c r="BH519"/>
  <c r="BG519"/>
  <c r="BE519"/>
  <c r="T519"/>
  <c r="R519"/>
  <c r="P519"/>
  <c r="BI517"/>
  <c r="BH517"/>
  <c r="BG517"/>
  <c r="BE517"/>
  <c r="T517"/>
  <c r="R517"/>
  <c r="P517"/>
  <c r="BI513"/>
  <c r="BH513"/>
  <c r="BG513"/>
  <c r="BE513"/>
  <c r="T513"/>
  <c r="R513"/>
  <c r="P513"/>
  <c r="BI511"/>
  <c r="BH511"/>
  <c r="BG511"/>
  <c r="BE511"/>
  <c r="T511"/>
  <c r="R511"/>
  <c r="P511"/>
  <c r="BI509"/>
  <c r="BH509"/>
  <c r="BG509"/>
  <c r="BE509"/>
  <c r="T509"/>
  <c r="R509"/>
  <c r="P509"/>
  <c r="BI508"/>
  <c r="BH508"/>
  <c r="BG508"/>
  <c r="BE508"/>
  <c r="T508"/>
  <c r="R508"/>
  <c r="P508"/>
  <c r="BI505"/>
  <c r="BH505"/>
  <c r="BG505"/>
  <c r="BE505"/>
  <c r="T505"/>
  <c r="R505"/>
  <c r="P505"/>
  <c r="BI501"/>
  <c r="BH501"/>
  <c r="BG501"/>
  <c r="BE501"/>
  <c r="T501"/>
  <c r="R501"/>
  <c r="P501"/>
  <c r="BI498"/>
  <c r="BH498"/>
  <c r="BG498"/>
  <c r="BE498"/>
  <c r="T498"/>
  <c r="R498"/>
  <c r="P498"/>
  <c r="BI492"/>
  <c r="BH492"/>
  <c r="BG492"/>
  <c r="BE492"/>
  <c r="T492"/>
  <c r="R492"/>
  <c r="P492"/>
  <c r="BI489"/>
  <c r="BH489"/>
  <c r="BG489"/>
  <c r="BE489"/>
  <c r="T489"/>
  <c r="R489"/>
  <c r="P489"/>
  <c r="BI484"/>
  <c r="BH484"/>
  <c r="BG484"/>
  <c r="BE484"/>
  <c r="T484"/>
  <c r="R484"/>
  <c r="P484"/>
  <c r="BI482"/>
  <c r="BH482"/>
  <c r="BG482"/>
  <c r="BE482"/>
  <c r="T482"/>
  <c r="R482"/>
  <c r="P482"/>
  <c r="BI477"/>
  <c r="BH477"/>
  <c r="BG477"/>
  <c r="BE477"/>
  <c r="T477"/>
  <c r="R477"/>
  <c r="P477"/>
  <c r="BI475"/>
  <c r="BH475"/>
  <c r="BG475"/>
  <c r="BE475"/>
  <c r="T475"/>
  <c r="R475"/>
  <c r="P475"/>
  <c r="BI473"/>
  <c r="BH473"/>
  <c r="BG473"/>
  <c r="BE473"/>
  <c r="T473"/>
  <c r="R473"/>
  <c r="P473"/>
  <c r="BI470"/>
  <c r="BH470"/>
  <c r="BG470"/>
  <c r="BE470"/>
  <c r="T470"/>
  <c r="R470"/>
  <c r="P470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0"/>
  <c r="BH460"/>
  <c r="BG460"/>
  <c r="BE460"/>
  <c r="T460"/>
  <c r="R460"/>
  <c r="P460"/>
  <c r="BI457"/>
  <c r="BH457"/>
  <c r="BG457"/>
  <c r="BE457"/>
  <c r="T457"/>
  <c r="R457"/>
  <c r="P457"/>
  <c r="BI453"/>
  <c r="BH453"/>
  <c r="BG453"/>
  <c r="BE453"/>
  <c r="T453"/>
  <c r="R453"/>
  <c r="P453"/>
  <c r="BI450"/>
  <c r="BH450"/>
  <c r="BG450"/>
  <c r="BE450"/>
  <c r="T450"/>
  <c r="R450"/>
  <c r="P450"/>
  <c r="BI448"/>
  <c r="BH448"/>
  <c r="BG448"/>
  <c r="BE448"/>
  <c r="T448"/>
  <c r="R448"/>
  <c r="P448"/>
  <c r="BI444"/>
  <c r="BH444"/>
  <c r="BG444"/>
  <c r="BE444"/>
  <c r="T444"/>
  <c r="R444"/>
  <c r="P444"/>
  <c r="BI442"/>
  <c r="BH442"/>
  <c r="BG442"/>
  <c r="BE442"/>
  <c r="T442"/>
  <c r="R442"/>
  <c r="P442"/>
  <c r="BI441"/>
  <c r="BH441"/>
  <c r="BG441"/>
  <c r="BE441"/>
  <c r="T441"/>
  <c r="R441"/>
  <c r="P441"/>
  <c r="BI439"/>
  <c r="BH439"/>
  <c r="BG439"/>
  <c r="BE439"/>
  <c r="T439"/>
  <c r="R439"/>
  <c r="P439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29"/>
  <c r="BH429"/>
  <c r="BG429"/>
  <c r="BE429"/>
  <c r="T429"/>
  <c r="R429"/>
  <c r="P429"/>
  <c r="BI425"/>
  <c r="BH425"/>
  <c r="BG425"/>
  <c r="BE425"/>
  <c r="T425"/>
  <c r="R425"/>
  <c r="P425"/>
  <c r="BI421"/>
  <c r="BH421"/>
  <c r="BG421"/>
  <c r="BE421"/>
  <c r="T421"/>
  <c r="R421"/>
  <c r="P421"/>
  <c r="BI417"/>
  <c r="BH417"/>
  <c r="BG417"/>
  <c r="BE417"/>
  <c r="T417"/>
  <c r="R417"/>
  <c r="P417"/>
  <c r="BI415"/>
  <c r="BH415"/>
  <c r="BG415"/>
  <c r="BE415"/>
  <c r="T415"/>
  <c r="R415"/>
  <c r="P415"/>
  <c r="BI413"/>
  <c r="BH413"/>
  <c r="BG413"/>
  <c r="BE413"/>
  <c r="T413"/>
  <c r="R413"/>
  <c r="P413"/>
  <c r="BI411"/>
  <c r="BH411"/>
  <c r="BG411"/>
  <c r="BE411"/>
  <c r="T411"/>
  <c r="R411"/>
  <c r="P411"/>
  <c r="BI409"/>
  <c r="BH409"/>
  <c r="BG409"/>
  <c r="BE409"/>
  <c r="T409"/>
  <c r="R409"/>
  <c r="P409"/>
  <c r="BI407"/>
  <c r="BH407"/>
  <c r="BG407"/>
  <c r="BE407"/>
  <c r="T407"/>
  <c r="R407"/>
  <c r="P407"/>
  <c r="BI403"/>
  <c r="BH403"/>
  <c r="BG403"/>
  <c r="BE403"/>
  <c r="T403"/>
  <c r="R403"/>
  <c r="P403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91"/>
  <c r="BH391"/>
  <c r="BG391"/>
  <c r="BE391"/>
  <c r="T391"/>
  <c r="R391"/>
  <c r="P391"/>
  <c r="BI390"/>
  <c r="BH390"/>
  <c r="BG390"/>
  <c r="BE390"/>
  <c r="T390"/>
  <c r="R390"/>
  <c r="P390"/>
  <c r="BI388"/>
  <c r="BH388"/>
  <c r="BG388"/>
  <c r="BE388"/>
  <c r="T388"/>
  <c r="R388"/>
  <c r="P388"/>
  <c r="BI386"/>
  <c r="BH386"/>
  <c r="BG386"/>
  <c r="BE386"/>
  <c r="T386"/>
  <c r="R386"/>
  <c r="P386"/>
  <c r="BI384"/>
  <c r="BH384"/>
  <c r="BG384"/>
  <c r="BE384"/>
  <c r="T384"/>
  <c r="R384"/>
  <c r="P384"/>
  <c r="BI380"/>
  <c r="BH380"/>
  <c r="BG380"/>
  <c r="BE380"/>
  <c r="T380"/>
  <c r="T379"/>
  <c r="R380"/>
  <c r="R379"/>
  <c r="P380"/>
  <c r="P379"/>
  <c r="BI378"/>
  <c r="BH378"/>
  <c r="BG378"/>
  <c r="BE378"/>
  <c r="T378"/>
  <c r="R378"/>
  <c r="P378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70"/>
  <c r="BH370"/>
  <c r="BG370"/>
  <c r="BE370"/>
  <c r="T370"/>
  <c r="R370"/>
  <c r="P370"/>
  <c r="BI369"/>
  <c r="BH369"/>
  <c r="BG369"/>
  <c r="BE369"/>
  <c r="T369"/>
  <c r="R369"/>
  <c r="P369"/>
  <c r="BI367"/>
  <c r="BH367"/>
  <c r="BG367"/>
  <c r="BE367"/>
  <c r="T367"/>
  <c r="R367"/>
  <c r="P367"/>
  <c r="BI365"/>
  <c r="BH365"/>
  <c r="BG365"/>
  <c r="BE365"/>
  <c r="T365"/>
  <c r="R365"/>
  <c r="P365"/>
  <c r="BI363"/>
  <c r="BH363"/>
  <c r="BG363"/>
  <c r="BE363"/>
  <c r="T363"/>
  <c r="R363"/>
  <c r="P363"/>
  <c r="BI361"/>
  <c r="BH361"/>
  <c r="BG361"/>
  <c r="BE361"/>
  <c r="T361"/>
  <c r="R361"/>
  <c r="P361"/>
  <c r="BI359"/>
  <c r="BH359"/>
  <c r="BG359"/>
  <c r="BE359"/>
  <c r="T359"/>
  <c r="R359"/>
  <c r="P359"/>
  <c r="BI357"/>
  <c r="BH357"/>
  <c r="BG357"/>
  <c r="BE357"/>
  <c r="T357"/>
  <c r="R357"/>
  <c r="P357"/>
  <c r="BI351"/>
  <c r="BH351"/>
  <c r="BG351"/>
  <c r="BE351"/>
  <c r="T351"/>
  <c r="R351"/>
  <c r="P351"/>
  <c r="BI349"/>
  <c r="BH349"/>
  <c r="BG349"/>
  <c r="BE349"/>
  <c r="T349"/>
  <c r="R349"/>
  <c r="P349"/>
  <c r="BI348"/>
  <c r="BH348"/>
  <c r="BG348"/>
  <c r="BE348"/>
  <c r="T348"/>
  <c r="R348"/>
  <c r="P348"/>
  <c r="BI345"/>
  <c r="BH345"/>
  <c r="BG345"/>
  <c r="BE345"/>
  <c r="T345"/>
  <c r="R345"/>
  <c r="P345"/>
  <c r="BI343"/>
  <c r="BH343"/>
  <c r="BG343"/>
  <c r="BE343"/>
  <c r="T343"/>
  <c r="R343"/>
  <c r="P343"/>
  <c r="BI341"/>
  <c r="BH341"/>
  <c r="BG341"/>
  <c r="BE341"/>
  <c r="T341"/>
  <c r="R341"/>
  <c r="P341"/>
  <c r="BI340"/>
  <c r="BH340"/>
  <c r="BG340"/>
  <c r="BE340"/>
  <c r="T340"/>
  <c r="R340"/>
  <c r="P340"/>
  <c r="BI333"/>
  <c r="BH333"/>
  <c r="BG333"/>
  <c r="BE333"/>
  <c r="T333"/>
  <c r="R333"/>
  <c r="P333"/>
  <c r="BI327"/>
  <c r="BH327"/>
  <c r="BG327"/>
  <c r="BE327"/>
  <c r="T327"/>
  <c r="R327"/>
  <c r="P327"/>
  <c r="BI325"/>
  <c r="BH325"/>
  <c r="BG325"/>
  <c r="BE325"/>
  <c r="T325"/>
  <c r="R325"/>
  <c r="P325"/>
  <c r="BI323"/>
  <c r="BH323"/>
  <c r="BG323"/>
  <c r="BE323"/>
  <c r="T323"/>
  <c r="R323"/>
  <c r="P323"/>
  <c r="BI321"/>
  <c r="BH321"/>
  <c r="BG321"/>
  <c r="BE321"/>
  <c r="T321"/>
  <c r="R321"/>
  <c r="P321"/>
  <c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299"/>
  <c r="BH299"/>
  <c r="BG299"/>
  <c r="BE299"/>
  <c r="T299"/>
  <c r="R299"/>
  <c r="P299"/>
  <c r="BI297"/>
  <c r="BH297"/>
  <c r="BG297"/>
  <c r="BE297"/>
  <c r="T297"/>
  <c r="R297"/>
  <c r="P297"/>
  <c r="BI295"/>
  <c r="BH295"/>
  <c r="BG295"/>
  <c r="BE295"/>
  <c r="T295"/>
  <c r="R295"/>
  <c r="P295"/>
  <c r="BI294"/>
  <c r="BH294"/>
  <c r="BG294"/>
  <c r="BE294"/>
  <c r="T294"/>
  <c r="R294"/>
  <c r="P294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R279"/>
  <c r="P279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7"/>
  <c r="BH267"/>
  <c r="BG267"/>
  <c r="BE267"/>
  <c r="T267"/>
  <c r="R267"/>
  <c r="P267"/>
  <c r="BI264"/>
  <c r="BH264"/>
  <c r="BG264"/>
  <c r="BE264"/>
  <c r="T264"/>
  <c r="R264"/>
  <c r="P264"/>
  <c r="BI261"/>
  <c r="BH261"/>
  <c r="BG261"/>
  <c r="BE261"/>
  <c r="T261"/>
  <c r="R261"/>
  <c r="P261"/>
  <c r="BI258"/>
  <c r="BH258"/>
  <c r="BG258"/>
  <c r="BE258"/>
  <c r="T258"/>
  <c r="R258"/>
  <c r="P258"/>
  <c r="BI255"/>
  <c r="BH255"/>
  <c r="BG255"/>
  <c r="BE255"/>
  <c r="T255"/>
  <c r="T254"/>
  <c r="R255"/>
  <c r="R254"/>
  <c r="P255"/>
  <c r="P254"/>
  <c r="BI249"/>
  <c r="BH249"/>
  <c r="BG249"/>
  <c r="BE249"/>
  <c r="T249"/>
  <c r="R249"/>
  <c r="P249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34"/>
  <c r="BH234"/>
  <c r="BG234"/>
  <c r="BE234"/>
  <c r="T234"/>
  <c r="R234"/>
  <c r="P234"/>
  <c r="BI230"/>
  <c r="BH230"/>
  <c r="BG230"/>
  <c r="BE230"/>
  <c r="T230"/>
  <c r="R230"/>
  <c r="P230"/>
  <c r="BI228"/>
  <c r="BH228"/>
  <c r="BG228"/>
  <c r="BE228"/>
  <c r="T228"/>
  <c r="R228"/>
  <c r="P228"/>
  <c r="BI224"/>
  <c r="BH224"/>
  <c r="BG224"/>
  <c r="BE224"/>
  <c r="T224"/>
  <c r="R224"/>
  <c r="P224"/>
  <c r="BI222"/>
  <c r="BH222"/>
  <c r="BG222"/>
  <c r="BE222"/>
  <c r="T222"/>
  <c r="R222"/>
  <c r="P222"/>
  <c r="BI217"/>
  <c r="BH217"/>
  <c r="BG217"/>
  <c r="BE217"/>
  <c r="T217"/>
  <c r="R217"/>
  <c r="P217"/>
  <c r="BI213"/>
  <c r="BH213"/>
  <c r="BG213"/>
  <c r="BE213"/>
  <c r="T213"/>
  <c r="R213"/>
  <c r="P213"/>
  <c r="BI210"/>
  <c r="BH210"/>
  <c r="BG210"/>
  <c r="BE210"/>
  <c r="T210"/>
  <c r="R210"/>
  <c r="P210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2"/>
  <c r="BH192"/>
  <c r="BG192"/>
  <c r="BE192"/>
  <c r="T192"/>
  <c r="R192"/>
  <c r="P192"/>
  <c r="BI186"/>
  <c r="BH186"/>
  <c r="BG186"/>
  <c r="BE186"/>
  <c r="T186"/>
  <c r="R186"/>
  <c r="P186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67"/>
  <c r="BH167"/>
  <c r="BG167"/>
  <c r="BE167"/>
  <c r="T167"/>
  <c r="R167"/>
  <c r="P167"/>
  <c r="BI163"/>
  <c r="BH163"/>
  <c r="BG163"/>
  <c r="BE163"/>
  <c r="T163"/>
  <c r="R163"/>
  <c r="P163"/>
  <c r="BI161"/>
  <c r="BH161"/>
  <c r="BG161"/>
  <c r="BE161"/>
  <c r="T161"/>
  <c r="R161"/>
  <c r="P161"/>
  <c r="BI155"/>
  <c r="BH155"/>
  <c r="BG155"/>
  <c r="BE155"/>
  <c r="T155"/>
  <c r="R155"/>
  <c r="P155"/>
  <c r="BI152"/>
  <c r="BH152"/>
  <c r="BG152"/>
  <c r="BE152"/>
  <c r="T152"/>
  <c r="R152"/>
  <c r="P152"/>
  <c r="BI148"/>
  <c r="BH148"/>
  <c r="BG148"/>
  <c r="BE148"/>
  <c r="T148"/>
  <c r="R148"/>
  <c r="P148"/>
  <c r="F141"/>
  <c r="F139"/>
  <c r="E137"/>
  <c r="F91"/>
  <c r="F89"/>
  <c r="E87"/>
  <c r="J24"/>
  <c r="E24"/>
  <c r="J142"/>
  <c r="J23"/>
  <c r="J21"/>
  <c r="E21"/>
  <c r="J141"/>
  <c r="J20"/>
  <c r="J18"/>
  <c r="E18"/>
  <c r="F92"/>
  <c r="J17"/>
  <c r="J12"/>
  <c r="J139"/>
  <c r="E7"/>
  <c r="E135"/>
  <c i="1" r="L90"/>
  <c r="AM90"/>
  <c r="AM89"/>
  <c r="L89"/>
  <c r="AM87"/>
  <c r="L87"/>
  <c r="L85"/>
  <c r="L84"/>
  <c i="2" r="BK585"/>
  <c r="BK543"/>
  <c r="BK533"/>
  <c r="BK530"/>
  <c r="BK524"/>
  <c r="J522"/>
  <c r="BK517"/>
  <c r="BK511"/>
  <c r="BK508"/>
  <c r="BK501"/>
  <c r="BK492"/>
  <c r="J484"/>
  <c r="J477"/>
  <c r="J473"/>
  <c r="J467"/>
  <c r="J464"/>
  <c r="J457"/>
  <c r="J450"/>
  <c r="BK444"/>
  <c r="J439"/>
  <c r="BK433"/>
  <c r="J411"/>
  <c r="BK399"/>
  <c r="BK388"/>
  <c r="BK376"/>
  <c r="J349"/>
  <c r="BK341"/>
  <c r="J321"/>
  <c r="J315"/>
  <c r="J279"/>
  <c r="J255"/>
  <c r="BK241"/>
  <c r="J180"/>
  <c r="J161"/>
  <c r="J548"/>
  <c r="BK403"/>
  <c r="BK386"/>
  <c r="J372"/>
  <c r="J340"/>
  <c r="J301"/>
  <c r="J281"/>
  <c r="BK243"/>
  <c r="J224"/>
  <c r="J200"/>
  <c r="BK178"/>
  <c r="J155"/>
  <c r="J573"/>
  <c r="BK548"/>
  <c r="BK415"/>
  <c r="J407"/>
  <c r="BK384"/>
  <c r="BK372"/>
  <c r="J367"/>
  <c r="BK351"/>
  <c r="BK348"/>
  <c r="J325"/>
  <c r="BK315"/>
  <c r="BK301"/>
  <c r="J294"/>
  <c r="BK282"/>
  <c r="BK267"/>
  <c r="BK255"/>
  <c r="J228"/>
  <c r="J198"/>
  <c r="J178"/>
  <c r="BK152"/>
  <c r="J425"/>
  <c r="J403"/>
  <c r="BK390"/>
  <c r="BK367"/>
  <c r="J341"/>
  <c r="J323"/>
  <c r="J305"/>
  <c r="J282"/>
  <c r="BK264"/>
  <c r="BK228"/>
  <c r="BK200"/>
  <c r="BK163"/>
  <c r="BK573"/>
  <c r="J543"/>
  <c r="J533"/>
  <c r="J530"/>
  <c r="J524"/>
  <c r="BK519"/>
  <c r="BK513"/>
  <c r="J509"/>
  <c r="J505"/>
  <c r="J498"/>
  <c r="J489"/>
  <c r="BK477"/>
  <c r="BK473"/>
  <c r="BK467"/>
  <c r="BK464"/>
  <c r="BK457"/>
  <c r="BK450"/>
  <c r="J444"/>
  <c r="J437"/>
  <c r="J433"/>
  <c r="J415"/>
  <c r="BK401"/>
  <c r="J390"/>
  <c r="BK378"/>
  <c r="BK361"/>
  <c r="BK343"/>
  <c r="BK318"/>
  <c r="BK305"/>
  <c r="BK273"/>
  <c r="BK249"/>
  <c r="BK198"/>
  <c r="BK174"/>
  <c r="J562"/>
  <c r="BK441"/>
  <c r="J401"/>
  <c r="J378"/>
  <c r="BK345"/>
  <c r="BK303"/>
  <c r="J288"/>
  <c r="BK258"/>
  <c r="BK234"/>
  <c r="J213"/>
  <c r="BK186"/>
  <c r="J163"/>
  <c r="J585"/>
  <c r="BK562"/>
  <c r="BK421"/>
  <c r="J413"/>
  <c r="J399"/>
  <c r="BK374"/>
  <c r="BK365"/>
  <c r="BK357"/>
  <c r="J345"/>
  <c r="BK323"/>
  <c r="BK313"/>
  <c r="J299"/>
  <c r="BK288"/>
  <c r="BK281"/>
  <c r="J264"/>
  <c r="J249"/>
  <c r="BK213"/>
  <c r="J182"/>
  <c r="BK172"/>
  <c r="J148"/>
  <c r="BK417"/>
  <c r="BK393"/>
  <c r="J374"/>
  <c r="J363"/>
  <c r="BK325"/>
  <c r="J311"/>
  <c r="J286"/>
  <c r="BK271"/>
  <c r="J261"/>
  <c r="BK224"/>
  <c r="J186"/>
  <c r="BK155"/>
  <c r="BK578"/>
  <c r="BK540"/>
  <c r="J531"/>
  <c r="J528"/>
  <c r="J519"/>
  <c r="J513"/>
  <c r="BK509"/>
  <c r="J508"/>
  <c r="J501"/>
  <c r="J492"/>
  <c r="BK484"/>
  <c r="J482"/>
  <c r="J475"/>
  <c r="J470"/>
  <c r="J465"/>
  <c r="J460"/>
  <c r="J453"/>
  <c r="BK448"/>
  <c r="J441"/>
  <c r="BK435"/>
  <c r="BK429"/>
  <c r="BK409"/>
  <c r="J395"/>
  <c r="J386"/>
  <c r="J369"/>
  <c r="J348"/>
  <c r="BK333"/>
  <c r="BK316"/>
  <c r="BK295"/>
  <c r="J271"/>
  <c r="BK242"/>
  <c r="BK192"/>
  <c r="J172"/>
  <c r="BK554"/>
  <c r="BK439"/>
  <c r="BK397"/>
  <c r="J357"/>
  <c r="BK327"/>
  <c r="BK299"/>
  <c r="BK275"/>
  <c r="J242"/>
  <c r="J222"/>
  <c r="BK196"/>
  <c r="J176"/>
  <c r="J152"/>
  <c r="BK565"/>
  <c r="J554"/>
  <c r="J417"/>
  <c r="J409"/>
  <c r="J388"/>
  <c r="J376"/>
  <c r="BK369"/>
  <c r="J359"/>
  <c r="J343"/>
  <c r="BK321"/>
  <c r="BK311"/>
  <c r="J295"/>
  <c r="BK279"/>
  <c r="J258"/>
  <c r="J245"/>
  <c r="BK222"/>
  <c r="BK180"/>
  <c r="BK161"/>
  <c r="J421"/>
  <c r="BK395"/>
  <c r="J384"/>
  <c r="J365"/>
  <c r="J327"/>
  <c r="J320"/>
  <c r="BK307"/>
  <c r="J273"/>
  <c r="J267"/>
  <c r="J243"/>
  <c r="BK217"/>
  <c r="BK182"/>
  <c r="BK148"/>
  <c r="J578"/>
  <c r="J540"/>
  <c r="BK531"/>
  <c r="BK528"/>
  <c r="BK522"/>
  <c r="J517"/>
  <c r="J511"/>
  <c r="BK505"/>
  <c r="BK498"/>
  <c r="BK489"/>
  <c r="BK482"/>
  <c r="BK475"/>
  <c r="BK470"/>
  <c r="BK465"/>
  <c r="BK460"/>
  <c r="BK453"/>
  <c r="J448"/>
  <c r="BK442"/>
  <c r="J435"/>
  <c r="J429"/>
  <c r="BK407"/>
  <c r="J391"/>
  <c r="BK380"/>
  <c r="J351"/>
  <c r="BK340"/>
  <c r="BK320"/>
  <c r="J313"/>
  <c r="BK286"/>
  <c r="BK245"/>
  <c r="J234"/>
  <c r="BK176"/>
  <c r="J588"/>
  <c r="J442"/>
  <c r="BK437"/>
  <c r="J393"/>
  <c r="J361"/>
  <c r="J307"/>
  <c r="J297"/>
  <c r="J270"/>
  <c r="J241"/>
  <c r="J210"/>
  <c r="J192"/>
  <c r="J167"/>
  <c r="BK588"/>
  <c r="J565"/>
  <c r="BK425"/>
  <c r="BK411"/>
  <c r="J397"/>
  <c r="J380"/>
  <c r="J370"/>
  <c r="BK363"/>
  <c r="BK349"/>
  <c r="J333"/>
  <c r="J318"/>
  <c r="J303"/>
  <c r="BK297"/>
  <c r="BK284"/>
  <c r="J275"/>
  <c r="BK261"/>
  <c r="J230"/>
  <c r="J217"/>
  <c r="J196"/>
  <c r="J174"/>
  <c i="1" r="AS94"/>
  <c i="2" r="BK413"/>
  <c r="BK391"/>
  <c r="BK370"/>
  <c r="BK359"/>
  <c r="J316"/>
  <c r="BK294"/>
  <c r="J284"/>
  <c r="BK270"/>
  <c r="BK230"/>
  <c r="BK210"/>
  <c r="BK167"/>
  <c l="1" r="BK147"/>
  <c r="BK171"/>
  <c r="J171"/>
  <c r="J99"/>
  <c r="BK209"/>
  <c r="J209"/>
  <c r="J100"/>
  <c r="BK240"/>
  <c r="J240"/>
  <c r="J101"/>
  <c r="R257"/>
  <c r="R272"/>
  <c r="BK296"/>
  <c r="J296"/>
  <c r="J107"/>
  <c r="BK317"/>
  <c r="J317"/>
  <c r="J108"/>
  <c r="T317"/>
  <c r="T322"/>
  <c r="P342"/>
  <c r="R350"/>
  <c r="P371"/>
  <c r="BK392"/>
  <c r="J392"/>
  <c r="J115"/>
  <c r="BK443"/>
  <c r="J443"/>
  <c r="J116"/>
  <c r="BK466"/>
  <c r="J466"/>
  <c r="J117"/>
  <c r="T466"/>
  <c r="T472"/>
  <c r="T510"/>
  <c r="BK542"/>
  <c r="J542"/>
  <c r="J121"/>
  <c r="R147"/>
  <c r="P171"/>
  <c r="R209"/>
  <c r="T240"/>
  <c r="P257"/>
  <c r="P272"/>
  <c r="P283"/>
  <c r="T296"/>
  <c r="P317"/>
  <c r="P322"/>
  <c r="BK350"/>
  <c r="J350"/>
  <c r="J111"/>
  <c r="BK371"/>
  <c r="J371"/>
  <c r="J112"/>
  <c r="R371"/>
  <c r="R383"/>
  <c r="R392"/>
  <c r="R443"/>
  <c r="P466"/>
  <c r="P472"/>
  <c r="R510"/>
  <c r="P542"/>
  <c r="T147"/>
  <c r="R171"/>
  <c r="P209"/>
  <c r="P240"/>
  <c r="BK257"/>
  <c r="J257"/>
  <c r="J104"/>
  <c r="BK272"/>
  <c r="J272"/>
  <c r="J105"/>
  <c r="BK283"/>
  <c r="J283"/>
  <c r="J106"/>
  <c r="T283"/>
  <c r="R296"/>
  <c r="BK322"/>
  <c r="J322"/>
  <c r="J109"/>
  <c r="BK342"/>
  <c r="J342"/>
  <c r="J110"/>
  <c r="T342"/>
  <c r="P350"/>
  <c r="T383"/>
  <c r="P392"/>
  <c r="P443"/>
  <c r="BK472"/>
  <c r="J472"/>
  <c r="J118"/>
  <c r="BK510"/>
  <c r="J510"/>
  <c r="J119"/>
  <c r="BK532"/>
  <c r="J532"/>
  <c r="J120"/>
  <c r="R532"/>
  <c r="T542"/>
  <c r="P147"/>
  <c r="P146"/>
  <c r="T171"/>
  <c r="T209"/>
  <c r="R240"/>
  <c r="T257"/>
  <c r="T272"/>
  <c r="R283"/>
  <c r="P296"/>
  <c r="R317"/>
  <c r="R322"/>
  <c r="R342"/>
  <c r="T350"/>
  <c r="T371"/>
  <c r="BK383"/>
  <c r="J383"/>
  <c r="J114"/>
  <c r="P383"/>
  <c r="T392"/>
  <c r="T443"/>
  <c r="R466"/>
  <c r="R472"/>
  <c r="P510"/>
  <c r="P532"/>
  <c r="T532"/>
  <c r="R542"/>
  <c r="BK589"/>
  <c r="J589"/>
  <c r="J125"/>
  <c r="BK254"/>
  <c r="J254"/>
  <c r="J102"/>
  <c r="BK379"/>
  <c r="J379"/>
  <c r="J113"/>
  <c r="BK584"/>
  <c r="BK587"/>
  <c r="J587"/>
  <c r="J124"/>
  <c r="E85"/>
  <c r="J92"/>
  <c r="F142"/>
  <c r="BF163"/>
  <c r="BF228"/>
  <c r="BF242"/>
  <c r="BF264"/>
  <c r="BF281"/>
  <c r="BF282"/>
  <c r="BF284"/>
  <c r="BF303"/>
  <c r="BF305"/>
  <c r="BF307"/>
  <c r="BF315"/>
  <c r="BF318"/>
  <c r="BF321"/>
  <c r="BF325"/>
  <c r="BF340"/>
  <c r="BF361"/>
  <c r="BF372"/>
  <c r="BF380"/>
  <c r="BF391"/>
  <c r="BF421"/>
  <c r="J89"/>
  <c r="BF155"/>
  <c r="BF167"/>
  <c r="BF172"/>
  <c r="BF176"/>
  <c r="BF180"/>
  <c r="BF192"/>
  <c r="BF198"/>
  <c r="BF213"/>
  <c r="BF243"/>
  <c r="BF249"/>
  <c r="BF258"/>
  <c r="BF261"/>
  <c r="BF270"/>
  <c r="BF273"/>
  <c r="BF275"/>
  <c r="BF288"/>
  <c r="BF294"/>
  <c r="BF313"/>
  <c r="BF316"/>
  <c r="BF327"/>
  <c r="BF341"/>
  <c r="BF345"/>
  <c r="BF357"/>
  <c r="BF359"/>
  <c r="BF365"/>
  <c r="BF369"/>
  <c r="BF374"/>
  <c r="BF390"/>
  <c r="BF397"/>
  <c r="BF403"/>
  <c r="BF407"/>
  <c r="BF417"/>
  <c r="BF562"/>
  <c r="BF565"/>
  <c r="BF578"/>
  <c r="BF585"/>
  <c r="BF588"/>
  <c r="J91"/>
  <c r="BF148"/>
  <c r="BF161"/>
  <c r="BF174"/>
  <c r="BF182"/>
  <c r="BF186"/>
  <c r="BF200"/>
  <c r="BF210"/>
  <c r="BF217"/>
  <c r="BF222"/>
  <c r="BF224"/>
  <c r="BF234"/>
  <c r="BF241"/>
  <c r="BF267"/>
  <c r="BF279"/>
  <c r="BF286"/>
  <c r="BF295"/>
  <c r="BF297"/>
  <c r="BF299"/>
  <c r="BF301"/>
  <c r="BF323"/>
  <c r="BF333"/>
  <c r="BF343"/>
  <c r="BF351"/>
  <c r="BF363"/>
  <c r="BF370"/>
  <c r="BF376"/>
  <c r="BF384"/>
  <c r="BF399"/>
  <c r="BF401"/>
  <c r="BF437"/>
  <c r="BF439"/>
  <c r="BF441"/>
  <c r="BF548"/>
  <c r="BF554"/>
  <c r="BF152"/>
  <c r="BF178"/>
  <c r="BF196"/>
  <c r="BF230"/>
  <c r="BF245"/>
  <c r="BF255"/>
  <c r="BF271"/>
  <c r="BF311"/>
  <c r="BF320"/>
  <c r="BF348"/>
  <c r="BF349"/>
  <c r="BF367"/>
  <c r="BF378"/>
  <c r="BF386"/>
  <c r="BF388"/>
  <c r="BF393"/>
  <c r="BF395"/>
  <c r="BF409"/>
  <c r="BF411"/>
  <c r="BF413"/>
  <c r="BF415"/>
  <c r="BF425"/>
  <c r="BF429"/>
  <c r="BF433"/>
  <c r="BF435"/>
  <c r="BF442"/>
  <c r="BF444"/>
  <c r="BF448"/>
  <c r="BF450"/>
  <c r="BF453"/>
  <c r="BF457"/>
  <c r="BF460"/>
  <c r="BF464"/>
  <c r="BF465"/>
  <c r="BF467"/>
  <c r="BF470"/>
  <c r="BF473"/>
  <c r="BF475"/>
  <c r="BF477"/>
  <c r="BF482"/>
  <c r="BF484"/>
  <c r="BF489"/>
  <c r="BF492"/>
  <c r="BF498"/>
  <c r="BF501"/>
  <c r="BF505"/>
  <c r="BF508"/>
  <c r="BF509"/>
  <c r="BF511"/>
  <c r="BF513"/>
  <c r="BF517"/>
  <c r="BF519"/>
  <c r="BF522"/>
  <c r="BF524"/>
  <c r="BF528"/>
  <c r="BF530"/>
  <c r="BF531"/>
  <c r="BF533"/>
  <c r="BF540"/>
  <c r="BF543"/>
  <c r="BF573"/>
  <c r="F37"/>
  <c i="1" r="BD95"/>
  <c r="BD94"/>
  <c r="W33"/>
  <c i="2" r="J33"/>
  <c i="1" r="AV95"/>
  <c i="2" r="F35"/>
  <c i="1" r="BB95"/>
  <c r="BB94"/>
  <c r="W31"/>
  <c i="2" r="F36"/>
  <c i="1" r="BC95"/>
  <c r="BC94"/>
  <c r="W32"/>
  <c i="2" r="F33"/>
  <c i="1" r="AZ95"/>
  <c r="AZ94"/>
  <c r="W29"/>
  <c i="2" l="1" r="BK583"/>
  <c r="J583"/>
  <c r="J122"/>
  <c r="P256"/>
  <c r="P145"/>
  <c i="1" r="AU95"/>
  <c i="2" r="T256"/>
  <c r="T146"/>
  <c r="T145"/>
  <c r="R146"/>
  <c r="R256"/>
  <c r="BK146"/>
  <c r="J146"/>
  <c r="J97"/>
  <c r="J147"/>
  <c r="J98"/>
  <c r="J584"/>
  <c r="J123"/>
  <c r="BK256"/>
  <c r="J256"/>
  <c r="J103"/>
  <c i="1" r="AV94"/>
  <c r="AK29"/>
  <c i="2" r="J34"/>
  <c i="1" r="AW95"/>
  <c r="AT95"/>
  <c r="AY94"/>
  <c r="AX94"/>
  <c i="2" r="F34"/>
  <c i="1" r="BA95"/>
  <c r="BA94"/>
  <c r="W30"/>
  <c r="AU94"/>
  <c i="2" l="1" r="R145"/>
  <c r="BK145"/>
  <c r="J145"/>
  <c r="J30"/>
  <c i="1" r="AG95"/>
  <c r="AG94"/>
  <c r="AK26"/>
  <c r="AW94"/>
  <c r="AK30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<sst xmlns="http://schemas.openxmlformats.org/spreadsheetml/2006/main">
  <si>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</si>
  <si>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</si>
  <si>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</si>
  <si>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</si>
  <si>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</si>
  <si>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{26d6fb49-a27f-4350-bba4-c219d48cbb3e}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</si>
  <si>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</si>
  <si>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</si>
  <si>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</si>
  <si>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</si>
  <si>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</si>
  <si>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</si>
  <si>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</si>
  <si>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</si>
  <si>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</si>
  <si>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</si>
  <si>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</si>
  <si>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11_230101</t>
  </si>
  <si>
    <t>KSO:</t>
  </si>
  <si>
    <t>CC-CZ:</t>
  </si>
  <si>
    <t>Místo:</t>
  </si>
  <si>
    <t>Jáchymovská 1, Ostrov 363 01</t>
  </si>
  <si>
    <t>Datum:</t>
  </si>
  <si>
    <t>10. 2. 2023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</si>
  <si>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</si>
  <si>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</si>
  <si>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</si>
  <si>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</si>
  <si>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</si>
  <si>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</si>
  <si>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</si>
  <si>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</si>
  <si>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</si>
  <si>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</si>
  <si>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</si>
  <si>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</si>
  <si>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</si>
  <si>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</si>
  <si>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</si>
  <si>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</si>
  <si>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</si>
  <si>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</si>
  <si>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</si>
  <si>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</si>
  <si>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</si>
  <si>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</si>
  <si>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</si>
  <si>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</si>
  <si>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</si>
  <si>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</si>
  <si>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</si>
  <si>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</si>
  <si>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</si>
  <si>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</si>
  <si>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</si>
  <si>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</si>
  <si>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</si>
  <si>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</si>
  <si>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</si>
  <si>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</si>
  <si>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</si>
  <si>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</si>
  <si>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</si>
  <si>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</si>
  <si>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</si>
  <si>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</si>
  <si>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</si>
  <si>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</si>
  <si>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</si>
  <si>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</si>
  <si>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</si>
  <si>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</si>
  <si>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</si>
  <si>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</si>
  <si>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</si>
  <si>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</si>
  <si>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</si>
  <si>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</si>
  <si>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</si>
  <si>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</si>
  <si>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</si>
  <si>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</si>
  <si>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</si>
  <si>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Brigádnická 1033</t>
  </si>
  <si>
    <t>Udržovací práce bytu č. 40</t>
  </si>
  <si>
    <t>STA</t>
  </si>
  <si>
    <t>1</t>
  </si>
  <si>
    <t>{56369c52-9494-499f-95a2-6e1e46b399a0}</t>
  </si>
  <si>
    <t>PO</t>
  </si>
  <si>
    <t>Plocha obkladu</t>
  </si>
  <si>
    <t>m2</t>
  </si>
  <si>
    <t>32,8</t>
  </si>
  <si>
    <t>3</t>
  </si>
  <si>
    <t>PP</t>
  </si>
  <si>
    <t>Plocha podlahy</t>
  </si>
  <si>
    <t>58,72</t>
  </si>
  <si>
    <t>KRYCÍ LIST SOUPISU PRACÍ</t>
  </si>
  <si>
    <t>PS</t>
  </si>
  <si>
    <t>Plocha stěn</t>
  </si>
  <si>
    <t>180,523</t>
  </si>
  <si>
    <t>PA</t>
  </si>
  <si>
    <t>Plocha parket</t>
  </si>
  <si>
    <t>34,86</t>
  </si>
  <si>
    <t>Objekt:</t>
  </si>
  <si>
    <t>Brigádnická 1033 - Udržovací práce bytu č. 40</t>
  </si>
  <si>
    <t>Brigádnická 1033, Ostrov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</si>
  <si>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</si>
  <si>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</si>
  <si>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</si>
  <si>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</si>
  <si>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</si>
  <si>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</si>
  <si>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</si>
  <si>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</si>
  <si>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</si>
  <si>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</si>
  <si>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</si>
  <si>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</si>
  <si>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</si>
  <si>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</si>
  <si>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</si>
  <si>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</si>
  <si>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</si>
  <si>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</si>
  <si>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</si>
  <si>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</si>
  <si>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</si>
  <si>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</si>
  <si>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</si>
  <si>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</si>
  <si>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</si>
  <si>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</si>
  <si>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</si>
  <si>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</si>
  <si>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</si>
  <si>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</si>
  <si>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</si>
  <si>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</si>
  <si>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</si>
  <si>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</si>
  <si>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</si>
  <si>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</si>
  <si>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</si>
  <si>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</si>
  <si>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</si>
  <si>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</si>
  <si>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</si>
  <si>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</si>
  <si>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</si>
  <si>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</si>
  <si>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</si>
  <si>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</si>
  <si>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</si>
  <si>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</si>
  <si>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</si>
  <si>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</si>
  <si>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</si>
  <si>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</si>
  <si>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317142420</t>
  </si>
  <si>
    <t>Překlad nenosný pórobetonový š 100 mm v do 250 mm na tenkovrstvou maltu dl do 1000 mm</t>
  </si>
  <si>
    <t>kus</t>
  </si>
  <si>
    <t>4</t>
  </si>
  <si>
    <t>2</t>
  </si>
  <si>
    <t>495876601</t>
  </si>
  <si>
    <t>VV</t>
  </si>
  <si>
    <t>"koupelna" 1</t>
  </si>
  <si>
    <t>"WC" 1</t>
  </si>
  <si>
    <t>Součet</t>
  </si>
  <si>
    <t>340271025</t>
  </si>
  <si>
    <t>Zazdívka otvorů v příčkách nebo stěnách plochy do 4 m2 tvárnicemi pórobetonovými tl 100 mm</t>
  </si>
  <si>
    <t>621276444</t>
  </si>
  <si>
    <t>"pro rozvody - odhad" 1,2*2,6-0,6*0,6</t>
  </si>
  <si>
    <t>342272225</t>
  </si>
  <si>
    <t>Příčka z pórobetonových hladkých tvárnic na tenkovrstvou maltu tl 100 mm</t>
  </si>
  <si>
    <t>417173160</t>
  </si>
  <si>
    <t>"koupelna"</t>
  </si>
  <si>
    <t>2,6*(1,8+0,6+1,8+0,6)-(0,6*2,0)</t>
  </si>
  <si>
    <t>"WC"</t>
  </si>
  <si>
    <t>2,6*(1,2)-(0,6*2,0)</t>
  </si>
  <si>
    <t>346244352</t>
  </si>
  <si>
    <t>Obezdívka koupelnových van ploch rovných tl 50 mm z pórobetonových přesných tvárnic</t>
  </si>
  <si>
    <t>1579708587</t>
  </si>
  <si>
    <t>"koupelna " 0,6*(0,7+1,8+0,7+1,8)</t>
  </si>
  <si>
    <t>5</t>
  </si>
  <si>
    <t>346272236</t>
  </si>
  <si>
    <t>Přizdívka z pórobetonových tvárnic tl 100 mm</t>
  </si>
  <si>
    <t>427626251</t>
  </si>
  <si>
    <t>"dozdívka rohu v kuchyni"</t>
  </si>
  <si>
    <t>2,6*(0,3+0,7)</t>
  </si>
  <si>
    <t>6</t>
  </si>
  <si>
    <t>349231811</t>
  </si>
  <si>
    <t>Přizdívka ostění s ozubem z cihel tl do 150 mm</t>
  </si>
  <si>
    <t>-622552772</t>
  </si>
  <si>
    <t>"1kř. 60" (2,0*0,1+0,1*0,8)</t>
  </si>
  <si>
    <t>"1kř. 80" (2,0*0,1+0,1*1,0)*3</t>
  </si>
  <si>
    <t>Úpravy povrchů, podlahy a osazování výplní</t>
  </si>
  <si>
    <t>7</t>
  </si>
  <si>
    <t>611131121</t>
  </si>
  <si>
    <t>Penetrační disperzní nátěr vnitřních stropů nanášený ručně</t>
  </si>
  <si>
    <t>1948952929</t>
  </si>
  <si>
    <t>8</t>
  </si>
  <si>
    <t>611142001</t>
  </si>
  <si>
    <t>Potažení vnitřních stropů sklovláknitým pletivem vtlačeným do tenkovrstvé hmoty</t>
  </si>
  <si>
    <t>-856862500</t>
  </si>
  <si>
    <t>9</t>
  </si>
  <si>
    <t>611311131</t>
  </si>
  <si>
    <t>Potažení vnitřních rovných stropů vápenným štukem tloušťky do 3 mm</t>
  </si>
  <si>
    <t>-1036241073</t>
  </si>
  <si>
    <t>10</t>
  </si>
  <si>
    <t>612131121</t>
  </si>
  <si>
    <t>Penetrační disperzní nátěr vnitřních stěn nanášený ručně</t>
  </si>
  <si>
    <t>1719156461</t>
  </si>
  <si>
    <t>11</t>
  </si>
  <si>
    <t>612142001</t>
  </si>
  <si>
    <t>Potažení vnitřních stěn sklovláknitým pletivem vtlačeným do tenkovrstvé hmoty</t>
  </si>
  <si>
    <t>-411333454</t>
  </si>
  <si>
    <t>12</t>
  </si>
  <si>
    <t>612311131</t>
  </si>
  <si>
    <t>Potažení vnitřních stěn vápenným štukem tloušťky do 3 mm</t>
  </si>
  <si>
    <t>1561964415</t>
  </si>
  <si>
    <t>-PO</t>
  </si>
  <si>
    <t>13</t>
  </si>
  <si>
    <t>612321121</t>
  </si>
  <si>
    <t>Vápenocementová omítka hladká jednovrstvá vnitřních stěn nanášená ručně</t>
  </si>
  <si>
    <t>764612471</t>
  </si>
  <si>
    <t>2,6*(1,8+1,8)</t>
  </si>
  <si>
    <t>"wc, okno neodečteno, výměra se použije na ostění okna"</t>
  </si>
  <si>
    <t>2,6*(1,15+1,15)</t>
  </si>
  <si>
    <t>14</t>
  </si>
  <si>
    <t>612325111</t>
  </si>
  <si>
    <t>Vápenocementová hladká omítka rýh ve stěnách šířky do 150 mm</t>
  </si>
  <si>
    <t>-1984509671</t>
  </si>
  <si>
    <t>"rozvody 721 - odhad" 10,0*0,1</t>
  </si>
  <si>
    <t>632441114</t>
  </si>
  <si>
    <t>Potěr anhydritový samonivelační tl do 50 mm ze suchých směsí</t>
  </si>
  <si>
    <t>1001241250</t>
  </si>
  <si>
    <t>16</t>
  </si>
  <si>
    <t>632481213</t>
  </si>
  <si>
    <t>Separační vrstva z PE fólie</t>
  </si>
  <si>
    <t>-271867597</t>
  </si>
  <si>
    <t>17</t>
  </si>
  <si>
    <t>634112113</t>
  </si>
  <si>
    <t>Obvodová dilatace podlahovým páskem z pěnového PE mezi stěnou a mazaninou nebo potěrem v 80 mm</t>
  </si>
  <si>
    <t>m</t>
  </si>
  <si>
    <t>-1729752197</t>
  </si>
  <si>
    <t>"kuchyň" (4,2+4,2+2,2+2,2+0,3+0,3)</t>
  </si>
  <si>
    <t>"ob.pokoj" (4,8+4,8+4,2+4,2)</t>
  </si>
  <si>
    <t>"pokoj" (4,2+4,2+3,5+3,5)</t>
  </si>
  <si>
    <t>"chodba" (4,2+4,2+3,6+3,6)</t>
  </si>
  <si>
    <t>"komora" (1,0+1,0+1,0+1,0)</t>
  </si>
  <si>
    <t>"WC" (1,15+1,15+1,2+1,2)</t>
  </si>
  <si>
    <t>"koupelna" (2,2+2,2+1,8+1,8)</t>
  </si>
  <si>
    <t>Ostatní konstrukce a práce, bourání</t>
  </si>
  <si>
    <t>18</t>
  </si>
  <si>
    <t>952901111</t>
  </si>
  <si>
    <t>Vyčištění budov bytové a občanské výstavby při výšce podlaží do 4 m</t>
  </si>
  <si>
    <t>-1252578454</t>
  </si>
  <si>
    <t>19</t>
  </si>
  <si>
    <t>962031132</t>
  </si>
  <si>
    <t>Bourání příček z cihel pálených na MVC tl do 100 mm</t>
  </si>
  <si>
    <t>-1327593084</t>
  </si>
  <si>
    <t>"koupelna přizdívka" 1,4*1,1</t>
  </si>
  <si>
    <t>"roh koupelny" 2,5*(1,8+1,8+0,1)</t>
  </si>
  <si>
    <t>20</t>
  </si>
  <si>
    <t>965042141</t>
  </si>
  <si>
    <t>Bourání podkladů pod dlažby nebo mazanin betonových nebo z litého asfaltu tl do 100 mm pl přes 4 m2</t>
  </si>
  <si>
    <t>m3</t>
  </si>
  <si>
    <t>1005007441</t>
  </si>
  <si>
    <t>PP*0,05</t>
  </si>
  <si>
    <t>"ob.pokoj" -(4,8*4,2)*0,05</t>
  </si>
  <si>
    <t>"pokoj" -(3,5*4,2)*0,05</t>
  </si>
  <si>
    <t>968062244</t>
  </si>
  <si>
    <t>Vybourání dřevěných rámů oken jednoduchých včetně křídel pl do 1 m2</t>
  </si>
  <si>
    <t>-39848209</t>
  </si>
  <si>
    <t>"koupelna x WC" 0,3*0,6</t>
  </si>
  <si>
    <t>22</t>
  </si>
  <si>
    <t>968072455</t>
  </si>
  <si>
    <t>Vybourání kovových dveřních zárubní pl do 2 m2</t>
  </si>
  <si>
    <t>-161554199</t>
  </si>
  <si>
    <t>0,6*2,0*3</t>
  </si>
  <si>
    <t>0,8*2,0*3</t>
  </si>
  <si>
    <t>23</t>
  </si>
  <si>
    <t>971033631</t>
  </si>
  <si>
    <t>Vybourání otvorů ve zdivu cihelném pl do 4 m2 na MVC nebo MV tl do 150 mm</t>
  </si>
  <si>
    <t>1626370684</t>
  </si>
  <si>
    <t>"pro rozvody - odhad" 1,2*2,6</t>
  </si>
  <si>
    <t>24</t>
  </si>
  <si>
    <t>974031132</t>
  </si>
  <si>
    <t>Vysekání rýh ve zdivu cihelném hl do 50 mm š do 70 mm</t>
  </si>
  <si>
    <t>-904912645</t>
  </si>
  <si>
    <t>"rozvody 721 - odhad" 10</t>
  </si>
  <si>
    <t>"rozvody 722 - odhad" 10</t>
  </si>
  <si>
    <t>25</t>
  </si>
  <si>
    <t>978013191</t>
  </si>
  <si>
    <t>Otlučení (osekání) vnitřní vápenné nebo vápenocementové omítky stěn v rozsahu do 100 %</t>
  </si>
  <si>
    <t>775352180</t>
  </si>
  <si>
    <t>997</t>
  </si>
  <si>
    <t>Přesun sutě</t>
  </si>
  <si>
    <t>26</t>
  </si>
  <si>
    <t>997013211</t>
  </si>
  <si>
    <t>Vnitrostaveništní doprava suti a vybouraných hmot pro budovy v do 6 m ručně</t>
  </si>
  <si>
    <t>t</t>
  </si>
  <si>
    <t>-1852663843</t>
  </si>
  <si>
    <t>27</t>
  </si>
  <si>
    <t>997013511</t>
  </si>
  <si>
    <t>Odvoz suti a vybouraných hmot z meziskládky na skládku do 1 km s naložením a se složením</t>
  </si>
  <si>
    <t>-491410421</t>
  </si>
  <si>
    <t>28</t>
  </si>
  <si>
    <t>997013509</t>
  </si>
  <si>
    <t>Příplatek k odvozu suti a vybouraných hmot na skládku ZKD 1 km přes 1 km</t>
  </si>
  <si>
    <t>-843144453</t>
  </si>
  <si>
    <t>14,749*5 'Přepočtené koeficientem množství</t>
  </si>
  <si>
    <t>29</t>
  </si>
  <si>
    <t>997013631</t>
  </si>
  <si>
    <t>Poplatek za uložení na skládce (skládkovné) stavebního odpadu směsného kód odpadu 17 09 04</t>
  </si>
  <si>
    <t>1347357005</t>
  </si>
  <si>
    <t>14,749</t>
  </si>
  <si>
    <t>-1,872</t>
  </si>
  <si>
    <t>30</t>
  </si>
  <si>
    <t>997013811</t>
  </si>
  <si>
    <t>Poplatek za uložení na skládce (skládkovné) stavebního odpadu dřevěného kód odpadu 17 02 01</t>
  </si>
  <si>
    <t>-583505061</t>
  </si>
  <si>
    <t>"762" 0,627</t>
  </si>
  <si>
    <t>"766" 0,302</t>
  </si>
  <si>
    <t>"775" 0,943</t>
  </si>
  <si>
    <t>998</t>
  </si>
  <si>
    <t>Přesun hmot</t>
  </si>
  <si>
    <t>31</t>
  </si>
  <si>
    <t>998018002</t>
  </si>
  <si>
    <t>Přesun hmot ruční pro budovy v do 12 m</t>
  </si>
  <si>
    <t>462080431</t>
  </si>
  <si>
    <t>PSV</t>
  </si>
  <si>
    <t>Práce a dodávky PSV</t>
  </si>
  <si>
    <t>713</t>
  </si>
  <si>
    <t>Izolace tepelné</t>
  </si>
  <si>
    <t>32</t>
  </si>
  <si>
    <t>713120811</t>
  </si>
  <si>
    <t>Odstranění tepelné izolace podlah volně kladené z vláknitých materiálů suchých tl do 100 mm</t>
  </si>
  <si>
    <t>-1823022375</t>
  </si>
  <si>
    <t>33</t>
  </si>
  <si>
    <t>713121111</t>
  </si>
  <si>
    <t>Montáž izolace tepelné podlah volně kladenými rohožemi, pásy, dílci, deskami 1 vrstva</t>
  </si>
  <si>
    <t>4240600</t>
  </si>
  <si>
    <t>34</t>
  </si>
  <si>
    <t>M</t>
  </si>
  <si>
    <t>28372309</t>
  </si>
  <si>
    <t>deska EPS 100 pro konstrukce s běžným zatížením λ=0,037 tl 100mm</t>
  </si>
  <si>
    <t>1754240197</t>
  </si>
  <si>
    <t>34,86*1,05 'Přepočtené koeficientem množství</t>
  </si>
  <si>
    <t>35</t>
  </si>
  <si>
    <t>713190813</t>
  </si>
  <si>
    <t>Odstranění tepelné izolace škvárového lože tloušťky do 150 mm</t>
  </si>
  <si>
    <t>1816220182</t>
  </si>
  <si>
    <t>36</t>
  </si>
  <si>
    <t>998713102</t>
  </si>
  <si>
    <t>Přesun hmot tonážní pro izolace tepelné v objektech v přes 6 do 12 m</t>
  </si>
  <si>
    <t>2002920361</t>
  </si>
  <si>
    <t>37</t>
  </si>
  <si>
    <t>998713181</t>
  </si>
  <si>
    <t>Příplatek k přesunu hmot tonážní 713 prováděný bez použití mechanizace</t>
  </si>
  <si>
    <t>1929763195</t>
  </si>
  <si>
    <t>721</t>
  </si>
  <si>
    <t>Zdravotechnika - vnitřní kanalizace</t>
  </si>
  <si>
    <t>38</t>
  </si>
  <si>
    <t>72100001R</t>
  </si>
  <si>
    <t>Napojení na stávající rozvod kanalizace</t>
  </si>
  <si>
    <t>kpt.</t>
  </si>
  <si>
    <t>1229915823</t>
  </si>
  <si>
    <t>39</t>
  </si>
  <si>
    <t>721173706</t>
  </si>
  <si>
    <t>Potrubí kanalizační z PE odpadní DN 100</t>
  </si>
  <si>
    <t>-1676188457</t>
  </si>
  <si>
    <t>"odhad"</t>
  </si>
  <si>
    <t>40</t>
  </si>
  <si>
    <t>721173723</t>
  </si>
  <si>
    <t>Potrubí kanalizační z PE připojovací DN 50</t>
  </si>
  <si>
    <t>-898046946</t>
  </si>
  <si>
    <t>"rozvody 721 - odhad" 10,0</t>
  </si>
  <si>
    <t>41</t>
  </si>
  <si>
    <t>998721102</t>
  </si>
  <si>
    <t>Přesun hmot tonážní pro vnitřní kanalizace v objektech v přes 6 do 12 m</t>
  </si>
  <si>
    <t>-770247384</t>
  </si>
  <si>
    <t>42</t>
  </si>
  <si>
    <t>998721181</t>
  </si>
  <si>
    <t>Příplatek k přesunu hmot tonážní 721 prováděný bez použití mechanizace</t>
  </si>
  <si>
    <t>-606114964</t>
  </si>
  <si>
    <t>722</t>
  </si>
  <si>
    <t>Zdravotechnika - vnitřní vodovod</t>
  </si>
  <si>
    <t>43</t>
  </si>
  <si>
    <t>722174002</t>
  </si>
  <si>
    <t>Potrubí vodovodní plastové PPR svar polyfuze PN 16 D 20 x 2,8 mm</t>
  </si>
  <si>
    <t>651267488</t>
  </si>
  <si>
    <t>"rozvody 722 - odhad" 10,0*2</t>
  </si>
  <si>
    <t>44</t>
  </si>
  <si>
    <t>722181111</t>
  </si>
  <si>
    <t>Ochrana vodovodního potrubí plstěnými pásy do DN 20 mm</t>
  </si>
  <si>
    <t>845789861</t>
  </si>
  <si>
    <t>"odhad" 10,0*2</t>
  </si>
  <si>
    <t>45</t>
  </si>
  <si>
    <t>722240101</t>
  </si>
  <si>
    <t>Ventily plastové PPR přímé DN 20</t>
  </si>
  <si>
    <t>1604700104</t>
  </si>
  <si>
    <t>"umyvadlo" 2</t>
  </si>
  <si>
    <t>"dřez" 2</t>
  </si>
  <si>
    <t>"myčka" 1</t>
  </si>
  <si>
    <t>"pračka" 1</t>
  </si>
  <si>
    <t>46</t>
  </si>
  <si>
    <t>998722102</t>
  </si>
  <si>
    <t>Přesun hmot tonážní pro vnitřní vodovod v objektech v přes 6 do 12 m</t>
  </si>
  <si>
    <t>-799540441</t>
  </si>
  <si>
    <t>47</t>
  </si>
  <si>
    <t>998722181</t>
  </si>
  <si>
    <t>Příplatek k přesunu hmot tonážní 722 prováděný bez použití mechanizace</t>
  </si>
  <si>
    <t>-2145603973</t>
  </si>
  <si>
    <t>725</t>
  </si>
  <si>
    <t>Zdravotechnika - zařizovací předměty</t>
  </si>
  <si>
    <t>48</t>
  </si>
  <si>
    <t>725110814</t>
  </si>
  <si>
    <t>Demontáž klozetu Kombi</t>
  </si>
  <si>
    <t>soubor</t>
  </si>
  <si>
    <t>-893080580</t>
  </si>
  <si>
    <t>49</t>
  </si>
  <si>
    <t>725112022</t>
  </si>
  <si>
    <t>Klozet keramický závěsný na nosné stěny s hlubokým splachováním odpad vodorovný</t>
  </si>
  <si>
    <t>1292465641</t>
  </si>
  <si>
    <t>50</t>
  </si>
  <si>
    <t>725211602</t>
  </si>
  <si>
    <t>Umyvadlo keramické bílé šířky 550 mm bez krytu na sifon připevněné na stěnu šrouby</t>
  </si>
  <si>
    <t>1293025968</t>
  </si>
  <si>
    <t>51</t>
  </si>
  <si>
    <t>72522084R</t>
  </si>
  <si>
    <t>Demontáž van zazděných</t>
  </si>
  <si>
    <t>-1477544862</t>
  </si>
  <si>
    <t>52</t>
  </si>
  <si>
    <t>725222116</t>
  </si>
  <si>
    <t xml:space="preserve">Vana bez armatur výtokových akrylátová se zápachovou uzávěrkou 1700x700 mm </t>
  </si>
  <si>
    <t>1321066962</t>
  </si>
  <si>
    <t>53</t>
  </si>
  <si>
    <t>725820801</t>
  </si>
  <si>
    <t>Demontáž baterie nástěnné do G 3 / 4</t>
  </si>
  <si>
    <t>-83151869</t>
  </si>
  <si>
    <t>"koupelna" 1+1</t>
  </si>
  <si>
    <t>"kuchyň" 1</t>
  </si>
  <si>
    <t>54</t>
  </si>
  <si>
    <t>725822633</t>
  </si>
  <si>
    <t>Baterie umyvadlová stojánková klasická s výpusti</t>
  </si>
  <si>
    <t>1885721164</t>
  </si>
  <si>
    <t>55</t>
  </si>
  <si>
    <t>725831312</t>
  </si>
  <si>
    <t>Baterie vanová nástěnná páková s příslušenstvím a pevným držákem</t>
  </si>
  <si>
    <t>-441866086</t>
  </si>
  <si>
    <t>56</t>
  </si>
  <si>
    <t>998725102</t>
  </si>
  <si>
    <t>Přesun hmot tonážní pro zařizovací předměty v objektech v do 12 m</t>
  </si>
  <si>
    <t>-1072899982</t>
  </si>
  <si>
    <t>57</t>
  </si>
  <si>
    <t>998725181</t>
  </si>
  <si>
    <t>Příplatek k přesunu hmot tonážní 725 prováděný bez použití mechanizace</t>
  </si>
  <si>
    <t>338820582</t>
  </si>
  <si>
    <t>726</t>
  </si>
  <si>
    <t>Zdravotechnika - předstěnové instalace</t>
  </si>
  <si>
    <t>58</t>
  </si>
  <si>
    <t>726111031</t>
  </si>
  <si>
    <t>Instalační předstěna - klozet s ovládáním zepředu v 1080 mm závěsný do masivní zděné kce</t>
  </si>
  <si>
    <t>1454252678</t>
  </si>
  <si>
    <t>59</t>
  </si>
  <si>
    <t>998726112</t>
  </si>
  <si>
    <t>Přesun hmot tonážní pro instalační prefabrikáty v objektech v přes 6 do 12 m</t>
  </si>
  <si>
    <t>1517351771</t>
  </si>
  <si>
    <t>60</t>
  </si>
  <si>
    <t>998726181</t>
  </si>
  <si>
    <t>Příplatek k přesunu hmot tonážní 726 prováděný bez použití mechanizace</t>
  </si>
  <si>
    <t>1821028622</t>
  </si>
  <si>
    <t>733</t>
  </si>
  <si>
    <t>Ústřední vytápění - rozvodné potrubí</t>
  </si>
  <si>
    <t>61</t>
  </si>
  <si>
    <t>73300001R</t>
  </si>
  <si>
    <t>Vypouštění a napouštění stoupaček</t>
  </si>
  <si>
    <t>970620105</t>
  </si>
  <si>
    <t>62</t>
  </si>
  <si>
    <t>73300002R</t>
  </si>
  <si>
    <t>Úprava rozvodů topení v koupelně a WC</t>
  </si>
  <si>
    <t>120367703</t>
  </si>
  <si>
    <t>63</t>
  </si>
  <si>
    <t>733110803</t>
  </si>
  <si>
    <t>Demontáž potrubí ocelového závitového do DN 15</t>
  </si>
  <si>
    <t>-1499410551</t>
  </si>
  <si>
    <t>"pro trubky topení"</t>
  </si>
  <si>
    <t>1,0+1,0</t>
  </si>
  <si>
    <t>1,3+1,3+1,0</t>
  </si>
  <si>
    <t>1,0+1,0+1,0</t>
  </si>
  <si>
    <t>64</t>
  </si>
  <si>
    <t>733222102</t>
  </si>
  <si>
    <t>Potrubí měděné polotvrdé spojované měkkým pájením D 15x1</t>
  </si>
  <si>
    <t>1187349822</t>
  </si>
  <si>
    <t>65</t>
  </si>
  <si>
    <t>998733102</t>
  </si>
  <si>
    <t>Přesun hmot tonážní pro rozvody potrubí v objektech v přes 6 do 12 m</t>
  </si>
  <si>
    <t>-824230171</t>
  </si>
  <si>
    <t>66</t>
  </si>
  <si>
    <t>998733181</t>
  </si>
  <si>
    <t>Příplatek k přesunu hmot tonážní 733 prováděný bez použití mechanizace</t>
  </si>
  <si>
    <t>-1742802560</t>
  </si>
  <si>
    <t>734</t>
  </si>
  <si>
    <t>Ústřední vytápění - armatury</t>
  </si>
  <si>
    <t>67</t>
  </si>
  <si>
    <t>73400001R</t>
  </si>
  <si>
    <t>Řezání závitů do G 1"</t>
  </si>
  <si>
    <t>1047850686</t>
  </si>
  <si>
    <t>68</t>
  </si>
  <si>
    <t>734222801</t>
  </si>
  <si>
    <t>Ventil závitový termostatický rohový G 3/8 PN 16 do 110°C s ruční hlavou chromovaný</t>
  </si>
  <si>
    <t>65249994</t>
  </si>
  <si>
    <t>4+1</t>
  </si>
  <si>
    <t>69</t>
  </si>
  <si>
    <t>998734102</t>
  </si>
  <si>
    <t>Přesun hmot tonážní pro armatury v objektech v přes 6 do 12 m</t>
  </si>
  <si>
    <t>896929777</t>
  </si>
  <si>
    <t>70</t>
  </si>
  <si>
    <t>998734181</t>
  </si>
  <si>
    <t>Příplatek k přesunu hmot tonážní 734 prováděný bez použití mechanizace</t>
  </si>
  <si>
    <t>-2137298094</t>
  </si>
  <si>
    <t>735</t>
  </si>
  <si>
    <t>Ústřední vytápění - otopná tělesa</t>
  </si>
  <si>
    <t>71</t>
  </si>
  <si>
    <t>735111810</t>
  </si>
  <si>
    <t>Demontáž otopného tělesa litinového článkového</t>
  </si>
  <si>
    <t>1936787806</t>
  </si>
  <si>
    <t>0,6*0,9</t>
  </si>
  <si>
    <t>0,6*1,3</t>
  </si>
  <si>
    <t>0,6*0,75</t>
  </si>
  <si>
    <t>0,6*0,3</t>
  </si>
  <si>
    <t>72</t>
  </si>
  <si>
    <t>735151171</t>
  </si>
  <si>
    <t>Otopné těleso panelové jednodeskové bez přídavné přestupní plochy výška/délka 600/400 mm výkon 242 W</t>
  </si>
  <si>
    <t>-74423576</t>
  </si>
  <si>
    <t>73</t>
  </si>
  <si>
    <t>735151191</t>
  </si>
  <si>
    <t>Otopné těleso panelové jednodeskové bez přídavné přestupní plochy výška/délka 900/400 mm výkon 350 W</t>
  </si>
  <si>
    <t>140872458</t>
  </si>
  <si>
    <t>"chodba" 1</t>
  </si>
  <si>
    <t>74</t>
  </si>
  <si>
    <t>735151374</t>
  </si>
  <si>
    <t>Otopné těleso panelové dvoudeskové bez přídavné přestupní plochy výška/délka 600/700 mm výkon 685 W</t>
  </si>
  <si>
    <t>-43252282</t>
  </si>
  <si>
    <t>75</t>
  </si>
  <si>
    <t>735151376</t>
  </si>
  <si>
    <t>Otopné těleso panelové dvoudeskové bez přídavné přestupní plochy výška/délka 600/900 mm výkon 880 W</t>
  </si>
  <si>
    <t>-961857580</t>
  </si>
  <si>
    <t>"pokoj" 1</t>
  </si>
  <si>
    <t>76</t>
  </si>
  <si>
    <t>735151379</t>
  </si>
  <si>
    <t>Otopné těleso panelové dvoudeskové bez přídavné přestupní plochy výška/délka 600/1200 mm výkon 1174 W</t>
  </si>
  <si>
    <t>1524295693</t>
  </si>
  <si>
    <t>"ob. pokoj" 1</t>
  </si>
  <si>
    <t>77</t>
  </si>
  <si>
    <t>735164231R</t>
  </si>
  <si>
    <t>Otopné těleso trubkové výška/délka 900/595 mm</t>
  </si>
  <si>
    <t>521062099</t>
  </si>
  <si>
    <t>78</t>
  </si>
  <si>
    <t>998735101</t>
  </si>
  <si>
    <t>Přesun hmot tonážní pro otopná tělesa v objektech v do 6 m</t>
  </si>
  <si>
    <t>401850519</t>
  </si>
  <si>
    <t>79</t>
  </si>
  <si>
    <t>998735181</t>
  </si>
  <si>
    <t>Příplatek k přesunu hmot tonážní 735 prováděný bez použití mechanizace</t>
  </si>
  <si>
    <t>1966361897</t>
  </si>
  <si>
    <t>742</t>
  </si>
  <si>
    <t>Elektroinstalace - slaboproud</t>
  </si>
  <si>
    <t>80</t>
  </si>
  <si>
    <t>74200001R</t>
  </si>
  <si>
    <t>Úprava rozvodů slaboproudu (TV)</t>
  </si>
  <si>
    <t>1166495214</t>
  </si>
  <si>
    <t>81</t>
  </si>
  <si>
    <t>742310006</t>
  </si>
  <si>
    <t>Montáž domácího nástěnného audio/video telefonu</t>
  </si>
  <si>
    <t>-1028285085</t>
  </si>
  <si>
    <t>82</t>
  </si>
  <si>
    <t>38226805</t>
  </si>
  <si>
    <t>domovní telefon s ovládáním elektrického zámku</t>
  </si>
  <si>
    <t>1478587667</t>
  </si>
  <si>
    <t>83</t>
  </si>
  <si>
    <t>998742202</t>
  </si>
  <si>
    <t>Přesun hmot procentní pro slaboproud v objektech v do 12 m</t>
  </si>
  <si>
    <t>%</t>
  </si>
  <si>
    <t>-1452097770</t>
  </si>
  <si>
    <t>762</t>
  </si>
  <si>
    <t>Konstrukce tesařské</t>
  </si>
  <si>
    <t>84</t>
  </si>
  <si>
    <t>762522811</t>
  </si>
  <si>
    <t>Demontáž podlah s polštáři z prken tloušťky do 32 mm</t>
  </si>
  <si>
    <t>1768659979</t>
  </si>
  <si>
    <t>763</t>
  </si>
  <si>
    <t>Konstrukce suché výstavby</t>
  </si>
  <si>
    <t>85</t>
  </si>
  <si>
    <t>763121422</t>
  </si>
  <si>
    <t xml:space="preserve">SDK stěna předsazená tl 62,5 mm profil CW+UW 50 deska 1xH2 12,5  bez izolace EI 15</t>
  </si>
  <si>
    <t>812616630</t>
  </si>
  <si>
    <t>"WC" 2,6*1,2-(0,6*0,6)</t>
  </si>
  <si>
    <t>86</t>
  </si>
  <si>
    <t>763172325</t>
  </si>
  <si>
    <t>Montáž dvířek revizních jednoplášťových SDK kcí vel. 600x600 mm pro příčky a předsazené stěny</t>
  </si>
  <si>
    <t>1445810725</t>
  </si>
  <si>
    <t>87</t>
  </si>
  <si>
    <t>RGS.KB510326</t>
  </si>
  <si>
    <t>Revizní dvírka 600x600 U*</t>
  </si>
  <si>
    <t>1925940346</t>
  </si>
  <si>
    <t>88</t>
  </si>
  <si>
    <t>998763302</t>
  </si>
  <si>
    <t>Přesun hmot tonážní pro sádrokartonové konstrukce v objektech v přes 6 do 12 m</t>
  </si>
  <si>
    <t>-621057916</t>
  </si>
  <si>
    <t>89</t>
  </si>
  <si>
    <t>998763381</t>
  </si>
  <si>
    <t>Příplatek k přesunu hmot tonážní 763 SDK prováděný bez použití mechanizace</t>
  </si>
  <si>
    <t>-1905692862</t>
  </si>
  <si>
    <t>766</t>
  </si>
  <si>
    <t>Konstrukce truhlářské</t>
  </si>
  <si>
    <t>90</t>
  </si>
  <si>
    <t>76600001R</t>
  </si>
  <si>
    <t>Demontáž vchodových dveří vč. stávající zárubně, dodávka a montáž nové zárubně, bezpečnostních dveří, protipožárních EI 30, kukátko, přídavný zámek, bezpečnostní kování, nátěr zárubně</t>
  </si>
  <si>
    <t>450652100</t>
  </si>
  <si>
    <t>91</t>
  </si>
  <si>
    <t>766111820</t>
  </si>
  <si>
    <t>Demontáž truhlářských stěn dřevěných plných</t>
  </si>
  <si>
    <t>-1791004258</t>
  </si>
  <si>
    <t>"WC" 2,6*1,2</t>
  </si>
  <si>
    <t>92</t>
  </si>
  <si>
    <t>766112820</t>
  </si>
  <si>
    <t>Demontáž truhlářských stěn dřevěných zasklených</t>
  </si>
  <si>
    <t>-783819774</t>
  </si>
  <si>
    <t>93</t>
  </si>
  <si>
    <t>766622216</t>
  </si>
  <si>
    <t>Montáž plastových oken plochy do 1 m2 otevíravých s rámem do zdiva</t>
  </si>
  <si>
    <t>1641953813</t>
  </si>
  <si>
    <t>94</t>
  </si>
  <si>
    <t>61140049</t>
  </si>
  <si>
    <t>okno plastové otevíravé/sklopné dvojsklo do plochy 1m2</t>
  </si>
  <si>
    <t>-1325479979</t>
  </si>
  <si>
    <t>"koupelna" 0,3*0,6</t>
  </si>
  <si>
    <t>95</t>
  </si>
  <si>
    <t>766660171</t>
  </si>
  <si>
    <t>Montáž dveřních křídel otvíravých jednokřídlových š do 0,8 m do obložkové zárubně</t>
  </si>
  <si>
    <t>-335218271</t>
  </si>
  <si>
    <t>"60" 3</t>
  </si>
  <si>
    <t>"80" 3</t>
  </si>
  <si>
    <t>96</t>
  </si>
  <si>
    <t>61162080</t>
  </si>
  <si>
    <t>dveře jednokřídlé voštinové povrch laminátový částečně prosklené 800x1970/2100mm</t>
  </si>
  <si>
    <t>-1560983878</t>
  </si>
  <si>
    <t>"80" 2</t>
  </si>
  <si>
    <t>97</t>
  </si>
  <si>
    <t>61162072</t>
  </si>
  <si>
    <t>dveře jednokřídlé voštinové povrch laminátový plné 600x1970/2100mm</t>
  </si>
  <si>
    <t>707727876</t>
  </si>
  <si>
    <t>98</t>
  </si>
  <si>
    <t>61162074</t>
  </si>
  <si>
    <t>dveře jednokřídlé voštinové povrch laminátový plné 800x1970-2100mm</t>
  </si>
  <si>
    <t>-1715004245</t>
  </si>
  <si>
    <t>99</t>
  </si>
  <si>
    <t>76666071R</t>
  </si>
  <si>
    <t>Montáž zarážky dveřního křídla</t>
  </si>
  <si>
    <t>1129827118</t>
  </si>
  <si>
    <t>100</t>
  </si>
  <si>
    <t>54915550</t>
  </si>
  <si>
    <t>dveřní zarážka</t>
  </si>
  <si>
    <t>-1263266652</t>
  </si>
  <si>
    <t>101</t>
  </si>
  <si>
    <t>766660729</t>
  </si>
  <si>
    <t>Montáž dveřního interiérového kování - štítku s klikou</t>
  </si>
  <si>
    <t>-1038881367</t>
  </si>
  <si>
    <t>102</t>
  </si>
  <si>
    <t>54914610</t>
  </si>
  <si>
    <t>kování dveřní vrchní klika včetně rozet a montážního materiálu R BB nerez PK</t>
  </si>
  <si>
    <t>-1748261931</t>
  </si>
  <si>
    <t>103</t>
  </si>
  <si>
    <t>766682111</t>
  </si>
  <si>
    <t>Montáž zárubní obložkových pro dveře jednokřídlové tl stěny do 170 mm</t>
  </si>
  <si>
    <t>1457537224</t>
  </si>
  <si>
    <t>104</t>
  </si>
  <si>
    <t>61182307</t>
  </si>
  <si>
    <t>zárubeň jednokřídlá obložková s laminátovým povrchem tl stěny 60-150mm rozměru 600-1100/1970, 2100mm</t>
  </si>
  <si>
    <t>-1462667185</t>
  </si>
  <si>
    <t>105</t>
  </si>
  <si>
    <t>766695212</t>
  </si>
  <si>
    <t>Montáž truhlářských prahů dveří jednokřídlových šířky do 10 cm</t>
  </si>
  <si>
    <t>-511178477</t>
  </si>
  <si>
    <t>"vstup" 1</t>
  </si>
  <si>
    <t>106</t>
  </si>
  <si>
    <t>61187156</t>
  </si>
  <si>
    <t>práh dveřní dřevěný dubový tl 20mm dl 820mm š 100mm</t>
  </si>
  <si>
    <t>-1192601267</t>
  </si>
  <si>
    <t>107</t>
  </si>
  <si>
    <t>766825811</t>
  </si>
  <si>
    <t>Demontáž truhlářských vestavěných skříní jednokřídlových</t>
  </si>
  <si>
    <t>670239888</t>
  </si>
  <si>
    <t>108</t>
  </si>
  <si>
    <t>766825821</t>
  </si>
  <si>
    <t>Demontáž truhlářských vestavěných skříní dvoukřídlových</t>
  </si>
  <si>
    <t>-1067045912</t>
  </si>
  <si>
    <t>109</t>
  </si>
  <si>
    <t>998766102</t>
  </si>
  <si>
    <t>Přesun hmot tonážní pro kce truhlářské v objektech v přes 6 do 12 m</t>
  </si>
  <si>
    <t>540865063</t>
  </si>
  <si>
    <t>110</t>
  </si>
  <si>
    <t>998766181</t>
  </si>
  <si>
    <t>Příplatek k přesunu hmot tonážní 766 prováděný bez použití mechanizace</t>
  </si>
  <si>
    <t>-1460991805</t>
  </si>
  <si>
    <t>771</t>
  </si>
  <si>
    <t>Podlahy z dlaždic</t>
  </si>
  <si>
    <t>111</t>
  </si>
  <si>
    <t>771121011</t>
  </si>
  <si>
    <t>Nátěr penetrační na podlahu</t>
  </si>
  <si>
    <t>1004322992</t>
  </si>
  <si>
    <t>"WC" (1,15*1,2)</t>
  </si>
  <si>
    <t>"koupelna" (1,8*2,2)</t>
  </si>
  <si>
    <t>112</t>
  </si>
  <si>
    <t>771471810</t>
  </si>
  <si>
    <t>Demontáž soklíků z dlaždic keramických kladených do malty rovných</t>
  </si>
  <si>
    <t>-1129511801</t>
  </si>
  <si>
    <t>"chodba" (4,2+4,2+3,6+3,6)-(0,8*3+0,8+0,6*2)</t>
  </si>
  <si>
    <t>113</t>
  </si>
  <si>
    <t>771571810</t>
  </si>
  <si>
    <t>Demontáž podlah z dlaždic keramických kladených do malty</t>
  </si>
  <si>
    <t>270388271</t>
  </si>
  <si>
    <t>114</t>
  </si>
  <si>
    <t>771574113</t>
  </si>
  <si>
    <t>Montáž podlah keramických hladkých lepených flexibilním lepidlem do 19 ks/m2</t>
  </si>
  <si>
    <t>-921890165</t>
  </si>
  <si>
    <t>115</t>
  </si>
  <si>
    <t>59761409</t>
  </si>
  <si>
    <t>dlažba keramická slinutá protiskluzná do interiéru i exteriéru pro vysoké mechanické namáhání přes 9 do 12ks/m2</t>
  </si>
  <si>
    <t>1901244530</t>
  </si>
  <si>
    <t>5,34</t>
  </si>
  <si>
    <t>5,34*1,1 'Přepočtené koeficientem množství</t>
  </si>
  <si>
    <t>116</t>
  </si>
  <si>
    <t>771591115</t>
  </si>
  <si>
    <t>Podlahy spárování silikonem</t>
  </si>
  <si>
    <t>-925878359</t>
  </si>
  <si>
    <t>"WC" (1,15+1,15+1,2+1,2)-(0,6)</t>
  </si>
  <si>
    <t>"koupelna" (1,8+1,8+2,2+2,2)-(0,6)</t>
  </si>
  <si>
    <t>117</t>
  </si>
  <si>
    <t>998771102</t>
  </si>
  <si>
    <t>Přesun hmot tonážní pro podlahy z dlaždic v objektech v přes 6 do 12 m</t>
  </si>
  <si>
    <t>-1454507505</t>
  </si>
  <si>
    <t>118</t>
  </si>
  <si>
    <t>998771181</t>
  </si>
  <si>
    <t>Příplatek k přesunu hmot tonážní 771 prováděný bez použití mechanizace</t>
  </si>
  <si>
    <t>1088263301</t>
  </si>
  <si>
    <t>775</t>
  </si>
  <si>
    <t>Podlahy skládané</t>
  </si>
  <si>
    <t>119</t>
  </si>
  <si>
    <t>775511800</t>
  </si>
  <si>
    <t>Demontáž podlah vlysových lepených s lištami lepenými</t>
  </si>
  <si>
    <t>1071548790</t>
  </si>
  <si>
    <t>120</t>
  </si>
  <si>
    <t>775541811</t>
  </si>
  <si>
    <t>Demontáž podlah plovoucích lepených do suti</t>
  </si>
  <si>
    <t>-576099885</t>
  </si>
  <si>
    <t>"kuchyň" (4,2*2,3)+(0,3*1,2)</t>
  </si>
  <si>
    <t>776</t>
  </si>
  <si>
    <t>Podlahy povlakové</t>
  </si>
  <si>
    <t>121</t>
  </si>
  <si>
    <t>776111111</t>
  </si>
  <si>
    <t>Broušení anhydritového podkladu povlakových podlah</t>
  </si>
  <si>
    <t>1785132870</t>
  </si>
  <si>
    <t>122</t>
  </si>
  <si>
    <t>776111311</t>
  </si>
  <si>
    <t>Vysátí podkladu povlakových podlah</t>
  </si>
  <si>
    <t>-1562965161</t>
  </si>
  <si>
    <t>123</t>
  </si>
  <si>
    <t>776121111</t>
  </si>
  <si>
    <t>Vodou ředitelná penetrace savého podkladu povlakových podlah ředěná v poměru 1:3</t>
  </si>
  <si>
    <t>-106550947</t>
  </si>
  <si>
    <t>"WC" -(1,15*1,2)</t>
  </si>
  <si>
    <t>"koupelna" -(1,8*2,2-0,7*1,8)</t>
  </si>
  <si>
    <t>124</t>
  </si>
  <si>
    <t>776201814</t>
  </si>
  <si>
    <t>Demontáž povlakových podlahovin volně položených podlepených páskou</t>
  </si>
  <si>
    <t>1088360987</t>
  </si>
  <si>
    <t>"kuchyň" (2,2*4,2+0,3*1,2)</t>
  </si>
  <si>
    <t>125</t>
  </si>
  <si>
    <t>776231111</t>
  </si>
  <si>
    <t>Lepení lamel a čtverců z vinylu standardním lepidlem</t>
  </si>
  <si>
    <t>581538531</t>
  </si>
  <si>
    <t>126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</si>
  <si>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</si>
  <si>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</si>
  <si>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</si>
  <si>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54,64</t>
  </si>
  <si>
    <t>54,64*1,1 'Přepočtené koeficientem množství</t>
  </si>
  <si>
    <t>127</t>
  </si>
  <si>
    <t>776421111</t>
  </si>
  <si>
    <t>Montáž obvodových lišt lepením</t>
  </si>
  <si>
    <t>-530122696</t>
  </si>
  <si>
    <t>"kuchyň" (4,2*4,2+2,6+2,6)-(0,6+0,8)</t>
  </si>
  <si>
    <t>"ob.pokoj" (4,8+4,8+4,2+4,2)-(0,8*2)</t>
  </si>
  <si>
    <t>"pokoj" (4,2+4,2+3,5+3,5)-(0,8)</t>
  </si>
  <si>
    <t>"chodba" (4,2+4,2+3,6+3,6)-(0,6*2+0,8*3)</t>
  </si>
  <si>
    <t>128</t>
  </si>
  <si>
    <t>61418102</t>
  </si>
  <si>
    <t>lišta podlahová dřevěná buk 8x35mm</t>
  </si>
  <si>
    <t>-2000282219</t>
  </si>
  <si>
    <t>64,44</t>
  </si>
  <si>
    <t>64,44*1,05 'Přepočtené koeficientem množství</t>
  </si>
  <si>
    <t>129</t>
  </si>
  <si>
    <t>776421312</t>
  </si>
  <si>
    <t>Montáž přechodových šroubovaných lišt</t>
  </si>
  <si>
    <t>931383518</t>
  </si>
  <si>
    <t>0,6*3</t>
  </si>
  <si>
    <t>0,8*3</t>
  </si>
  <si>
    <t>130</t>
  </si>
  <si>
    <t>55343120</t>
  </si>
  <si>
    <t>profil přechodový Al vrtaný 30mm stříbro</t>
  </si>
  <si>
    <t>-578975421</t>
  </si>
  <si>
    <t>4,2</t>
  </si>
  <si>
    <t>4,2*1,05 'Přepočtené koeficientem množství</t>
  </si>
  <si>
    <t>131</t>
  </si>
  <si>
    <t>998776102</t>
  </si>
  <si>
    <t>Přesun hmot tonážní pro podlahy povlakové v objektech v přes 6 do 12 m</t>
  </si>
  <si>
    <t>-607516835</t>
  </si>
  <si>
    <t>132</t>
  </si>
  <si>
    <t>998776181</t>
  </si>
  <si>
    <t>Příplatek k přesunu hmot tonážní 776 prováděný bez použití mechanizace</t>
  </si>
  <si>
    <t>1098674742</t>
  </si>
  <si>
    <t>781</t>
  </si>
  <si>
    <t>Dokončovací práce - obklady</t>
  </si>
  <si>
    <t>133</t>
  </si>
  <si>
    <t>781121011</t>
  </si>
  <si>
    <t>Nátěr penetrační na stěnu</t>
  </si>
  <si>
    <t>-1311713850</t>
  </si>
  <si>
    <t>134</t>
  </si>
  <si>
    <t>781471810</t>
  </si>
  <si>
    <t>Demontáž obkladů z obkladaček keramických kladených do malty</t>
  </si>
  <si>
    <t>880641667</t>
  </si>
  <si>
    <t>"koupelna" 1,6*(1,8+1,8+1,8+1,8-0,6)</t>
  </si>
  <si>
    <t>"kuchyň" 1,6*(0,3+0,7+1,6)</t>
  </si>
  <si>
    <t>135</t>
  </si>
  <si>
    <t>781474113</t>
  </si>
  <si>
    <t>Montáž obkladů vnitřních keramických hladkých přes 12 do 19 ks/m2 lepených flexibilním lepidlem</t>
  </si>
  <si>
    <t>-1138668128</t>
  </si>
  <si>
    <t>136</t>
  </si>
  <si>
    <t>59761071</t>
  </si>
  <si>
    <t>obklad keramický hladký přes 12 do 19ks/m2</t>
  </si>
  <si>
    <t>-1740324350</t>
  </si>
  <si>
    <t>32,8*1,1 'Přepočtené koeficientem množství</t>
  </si>
  <si>
    <t>137</t>
  </si>
  <si>
    <t>781494111</t>
  </si>
  <si>
    <t>Plastové profily rohové lepené flexibilním lepidlem</t>
  </si>
  <si>
    <t>-1055273969</t>
  </si>
  <si>
    <t>"koupelna" (0,3+0,3+0,3)</t>
  </si>
  <si>
    <t>138</t>
  </si>
  <si>
    <t>781495115</t>
  </si>
  <si>
    <t>Spárování vnitřních obkladů silikonem</t>
  </si>
  <si>
    <t>1699971869</t>
  </si>
  <si>
    <t>"koupelna" 2,2*4</t>
  </si>
  <si>
    <t>"WC" 2,2*4</t>
  </si>
  <si>
    <t>139</t>
  </si>
  <si>
    <t>781495142</t>
  </si>
  <si>
    <t>Průnik obkladem kruhový do DN 90</t>
  </si>
  <si>
    <t>-442333088</t>
  </si>
  <si>
    <t>"koupelna" 2+2</t>
  </si>
  <si>
    <t>140</t>
  </si>
  <si>
    <t>998781102</t>
  </si>
  <si>
    <t>Přesun hmot tonážní pro obklady keramické v objektech v přes 6 do 12 m</t>
  </si>
  <si>
    <t>-833447593</t>
  </si>
  <si>
    <t>141</t>
  </si>
  <si>
    <t>998781181</t>
  </si>
  <si>
    <t>Příplatek k přesunu hmot tonážní 781 prováděný bez použití mechanizace</t>
  </si>
  <si>
    <t>277554904</t>
  </si>
  <si>
    <t>783</t>
  </si>
  <si>
    <t>Dokončovací práce - nátěry</t>
  </si>
  <si>
    <t>142</t>
  </si>
  <si>
    <t>783614551</t>
  </si>
  <si>
    <t>Základní jednonásobný syntetický nátěr potrubí DN do 50 mm</t>
  </si>
  <si>
    <t>1075802863</t>
  </si>
  <si>
    <t>143</t>
  </si>
  <si>
    <t>783617611</t>
  </si>
  <si>
    <t>Krycí dvojnásobný syntetický nátěr potrubí DN do 50 mm</t>
  </si>
  <si>
    <t>1284188990</t>
  </si>
  <si>
    <t>11,6</t>
  </si>
  <si>
    <t>784</t>
  </si>
  <si>
    <t>Dokončovací práce - malby a tapety</t>
  </si>
  <si>
    <t>144</t>
  </si>
  <si>
    <t>784111011</t>
  </si>
  <si>
    <t>Obroušení podkladu omítnutého v místnostech výšky do 3,80 m</t>
  </si>
  <si>
    <t>-1110753950</t>
  </si>
  <si>
    <t>145</t>
  </si>
  <si>
    <t>784121001</t>
  </si>
  <si>
    <t>Oškrabání malby v mísnostech výšky do 3,80 m</t>
  </si>
  <si>
    <t>1672784896</t>
  </si>
  <si>
    <t>"otlučení" -9,0</t>
  </si>
  <si>
    <t>"bourání" -11,79</t>
  </si>
  <si>
    <t>146</t>
  </si>
  <si>
    <t>784171111</t>
  </si>
  <si>
    <t>Zakrytí vnitřních ploch stěn v místnostech v do 3,80 m</t>
  </si>
  <si>
    <t>-2093878615</t>
  </si>
  <si>
    <t>"chodba" 0,8*2,1</t>
  </si>
  <si>
    <t>"WC" 0,55*1,45</t>
  </si>
  <si>
    <t>"komora" 0,55*1,45</t>
  </si>
  <si>
    <t>"kuchyň" 1,3*1,45</t>
  </si>
  <si>
    <t>"ob.pokoj" 1,8*1,45</t>
  </si>
  <si>
    <t xml:space="preserve">"pokoj"  1,3*1,45+0,8*2,1</t>
  </si>
  <si>
    <t>147</t>
  </si>
  <si>
    <t>58124842</t>
  </si>
  <si>
    <t>fólie pro malířské potřeby zakrývací tl 7µ 4x5m</t>
  </si>
  <si>
    <t>-302494030</t>
  </si>
  <si>
    <t>11,336</t>
  </si>
  <si>
    <t>11,336*1,05 'Přepočtené koeficientem množství</t>
  </si>
  <si>
    <t>148</t>
  </si>
  <si>
    <t>28323152</t>
  </si>
  <si>
    <t>fólie s papírovou samolepící páskou pro vnitřní malířské potřeby 1,8mx33m</t>
  </si>
  <si>
    <t>749123332</t>
  </si>
  <si>
    <t>"chodba" 0,8+0,8+2,1+2,1</t>
  </si>
  <si>
    <t>"WC" 0,55+0,55+1,45+1,45</t>
  </si>
  <si>
    <t>"komora" 0,55+0,55+1,45+1,45</t>
  </si>
  <si>
    <t>"kuchyň" 1,3+1,3+1,45+1,45</t>
  </si>
  <si>
    <t>"ob.pokoj" 1,8+1,8+1,45+1,45</t>
  </si>
  <si>
    <t xml:space="preserve">"pokoj"  1,3+1,3+1,45+1,45+(0,8+0,8+2,1+2,1)</t>
  </si>
  <si>
    <t>149</t>
  </si>
  <si>
    <t>784181101</t>
  </si>
  <si>
    <t>Základní akrylátová jednonásobná penetrace podkladu v místnostech výšky do 3,80m</t>
  </si>
  <si>
    <t>-887121831</t>
  </si>
  <si>
    <t>150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</si>
  <si>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</si>
  <si>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</si>
  <si>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</si>
  <si>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</si>
  <si>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</si>
  <si>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VRN4</t>
  </si>
  <si>
    <t>Inženýrská činnost</t>
  </si>
  <si>
    <t>151</t>
  </si>
  <si>
    <t>044002000</t>
  </si>
  <si>
    <t>Revize</t>
  </si>
  <si>
    <t>1024</t>
  </si>
  <si>
    <t>-481079452</t>
  </si>
  <si>
    <t>1,0</t>
  </si>
  <si>
    <t>VRN6</t>
  </si>
  <si>
    <t>Územní vlivy</t>
  </si>
  <si>
    <t>152</t>
  </si>
  <si>
    <t>065002000</t>
  </si>
  <si>
    <t>Mimostaveništní doprava materiálů</t>
  </si>
  <si>
    <t>-1061900628</t>
  </si>
  <si>
    <t>VP</t>
  </si>
  <si>
    <t xml:space="preserve">  Vícepráce</t>
  </si>
  <si>
    <t>PN</t>
  </si>
  <si>
    <t>SEZNAM FIGUR</t>
  </si>
  <si>
    <t>Výměra</t>
  </si>
  <si>
    <t xml:space="preserve"> Brigádnická 1033</t>
  </si>
  <si>
    <t>"ob.pokoj" (4,2*4,8)</t>
  </si>
  <si>
    <t>"pokoj" (4,2*3,5)</t>
  </si>
  <si>
    <t>Použití figury:</t>
  </si>
  <si>
    <t>2,2*(2,2+2,2+1,8+1,8)-(0,6*2,0)</t>
  </si>
  <si>
    <t>"kuchyň" (4,2*2,2)+(0,3*1,2)</t>
  </si>
  <si>
    <t>"ob.pokoj" (4,8*4,2)</t>
  </si>
  <si>
    <t>"pokoj" (3,5*4,2)</t>
  </si>
  <si>
    <t>"chodba" (1,2*3,6)+(1,2*3,0)</t>
  </si>
  <si>
    <t>"komora" (1,0*1,0)</t>
  </si>
  <si>
    <t>"kuchyň" 2,6*(4,2+4,2+2,2+2,2+0,3+0,3)-(0,8*2,0+1,3*1,45)</t>
  </si>
  <si>
    <t>"ob.pokoj" 2,6*(4,8+4,8+4,2+4,2)-(0,8*2,0*2+1,3*1,45+0,8*2,1)</t>
  </si>
  <si>
    <t>"pokoj" 2,6*(4,2+4,2+3,5+3,5)-(0,8*2,0+1,8*1,45)</t>
  </si>
  <si>
    <t>"chodba" 2,6*(4,2+4,2+3,6+3,6)-(0,8*2,0*3+0,6*2,0*2+0,8*2,1)</t>
  </si>
  <si>
    <t>"komora" 2,6*(1,0+1,0+1,0+1,0)-(0,6*2,0+0,55*1,45)</t>
  </si>
  <si>
    <t>"WC" 2,6*(1,15+1,15+1,2+1,2)-(0,6-2,0)</t>
  </si>
  <si>
    <t>"koupelna" 2,6*(2,2+2,2+1,8+1,8)-(0,6*2,0)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</si>
</sst>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6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11_230101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10. 2. 2023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úřad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37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'Brigádnická 1033 - Udržov...'!J30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'Brigádnická 1033 - Udržov...'!P145</f>
        <v>0</v>
      </c>
      <c r="AV95" s="128">
        <f>'Brigádnická 1033 - Udržov...'!J33</f>
        <v>0</v>
      </c>
      <c r="AW95" s="128">
        <f>'Brigádnická 1033 - Udržov...'!J34</f>
        <v>0</v>
      </c>
      <c r="AX95" s="128">
        <f>'Brigádnická 1033 - Udržov...'!J35</f>
        <v>0</v>
      </c>
      <c r="AY95" s="128">
        <f>'Brigádnická 1033 - Udržov...'!J36</f>
        <v>0</v>
      </c>
      <c r="AZ95" s="128">
        <f>'Brigádnická 1033 - Udržov...'!F33</f>
        <v>0</v>
      </c>
      <c r="BA95" s="128">
        <f>'Brigádnická 1033 - Udržov...'!F34</f>
        <v>0</v>
      </c>
      <c r="BB95" s="128">
        <f>'Brigádnická 1033 - Udržov...'!F35</f>
        <v>0</v>
      </c>
      <c r="BC95" s="128">
        <f>'Brigádnická 1033 - Udržov...'!F36</f>
        <v>0</v>
      </c>
      <c r="BD95" s="130">
        <f>'Brigádnická 1033 - Udržov...'!F37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uzZaqwhZC9Q//sHbbyGrDP7vt9AYxNsBI6zaMRU8MFMFyO+7LUQP5jtsWIkX4T+3y9reDxT5yHJ1dJUJFHQzVg==" hashValue="m6DjGG1/VSg3k4BFZ7otn048T8xPX337+VlaS1DNrCntn27wiN/bDiD/R/jBbXxEi4u/jD4dxZTo0tL+3V+na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Brigádnická 1033 - Udrž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2" t="s">
        <v>88</v>
      </c>
      <c r="BA2" s="132" t="s">
        <v>89</v>
      </c>
      <c r="BB2" s="132" t="s">
        <v>90</v>
      </c>
      <c r="BC2" s="132" t="s">
        <v>91</v>
      </c>
      <c r="BD2" s="132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86</v>
      </c>
      <c r="AZ3" s="132" t="s">
        <v>93</v>
      </c>
      <c r="BA3" s="132" t="s">
        <v>94</v>
      </c>
      <c r="BB3" s="132" t="s">
        <v>90</v>
      </c>
      <c r="BC3" s="132" t="s">
        <v>95</v>
      </c>
      <c r="BD3" s="132" t="s">
        <v>92</v>
      </c>
    </row>
    <row r="4" s="1" customFormat="1" ht="24.96" customHeight="1">
      <c r="B4" s="20"/>
      <c r="D4" s="135" t="s">
        <v>96</v>
      </c>
      <c r="L4" s="20"/>
      <c r="M4" s="136" t="s">
        <v>10</v>
      </c>
      <c r="AT4" s="17" t="s">
        <v>4</v>
      </c>
      <c r="AZ4" s="132" t="s">
        <v>97</v>
      </c>
      <c r="BA4" s="132" t="s">
        <v>98</v>
      </c>
      <c r="BB4" s="132" t="s">
        <v>90</v>
      </c>
      <c r="BC4" s="132" t="s">
        <v>99</v>
      </c>
      <c r="BD4" s="132" t="s">
        <v>92</v>
      </c>
    </row>
    <row r="5" s="1" customFormat="1" ht="6.96" customHeight="1">
      <c r="B5" s="20"/>
      <c r="L5" s="20"/>
      <c r="AZ5" s="132" t="s">
        <v>100</v>
      </c>
      <c r="BA5" s="132" t="s">
        <v>101</v>
      </c>
      <c r="BB5" s="132" t="s">
        <v>90</v>
      </c>
      <c r="BC5" s="132" t="s">
        <v>102</v>
      </c>
      <c r="BD5" s="132" t="s">
        <v>92</v>
      </c>
    </row>
    <row r="6" s="1" customFormat="1" ht="12" customHeight="1">
      <c r="B6" s="20"/>
      <c r="D6" s="137" t="s">
        <v>16</v>
      </c>
      <c r="L6" s="20"/>
    </row>
    <row r="7" s="1" customFormat="1" ht="16.5" customHeight="1">
      <c r="B7" s="20"/>
      <c r="E7" s="138" t="str">
        <f>'Rekapitulace stavby'!K6</f>
        <v>11_230101</v>
      </c>
      <c r="F7" s="137"/>
      <c r="G7" s="137"/>
      <c r="H7" s="137"/>
      <c r="L7" s="20"/>
    </row>
    <row r="8" s="2" customFormat="1" ht="12" customHeight="1">
      <c r="A8" s="38"/>
      <c r="B8" s="44"/>
      <c r="C8" s="38"/>
      <c r="D8" s="137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105</v>
      </c>
      <c r="G12" s="38"/>
      <c r="H12" s="38"/>
      <c r="I12" s="137" t="s">
        <v>22</v>
      </c>
      <c r="J12" s="141" t="str">
        <f>'Rekapitulace stavby'!AN8</f>
        <v>10. 2. 2023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">
        <v>27</v>
      </c>
      <c r="F15" s="38"/>
      <c r="G15" s="38"/>
      <c r="H15" s="38"/>
      <c r="I15" s="137" t="s">
        <v>28</v>
      </c>
      <c r="J15" s="140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30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32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28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35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28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38</v>
      </c>
      <c r="E30" s="38"/>
      <c r="F30" s="38"/>
      <c r="G30" s="38"/>
      <c r="H30" s="38"/>
      <c r="I30" s="38"/>
      <c r="J30" s="148">
        <f>ROUND(J145,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40</v>
      </c>
      <c r="G32" s="38"/>
      <c r="H32" s="38"/>
      <c r="I32" s="149" t="s">
        <v>39</v>
      </c>
      <c r="J32" s="149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42</v>
      </c>
      <c r="E33" s="137" t="s">
        <v>43</v>
      </c>
      <c r="F33" s="151">
        <f>ROUND((ROUND((SUM(BE145:BE588)),  2) + SUM(BE590:BE594)), 2)</f>
        <v>0</v>
      </c>
      <c r="G33" s="38"/>
      <c r="H33" s="38"/>
      <c r="I33" s="152">
        <v>0.20999999999999999</v>
      </c>
      <c r="J33" s="151">
        <f>ROUND((ROUND(((SUM(BE145:BE588))*I33),  2) + (SUM(BE590:BE594)*I33)),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44</v>
      </c>
      <c r="F34" s="151">
        <f>ROUND((ROUND((SUM(BF145:BF588)),  2) + SUM(BF590:BF594)), 2)</f>
        <v>0</v>
      </c>
      <c r="G34" s="38"/>
      <c r="H34" s="38"/>
      <c r="I34" s="152">
        <v>0.14999999999999999</v>
      </c>
      <c r="J34" s="151">
        <f>ROUND((ROUND(((SUM(BF145:BF588))*I34),  2) + (SUM(BF590:BF594)*I34)),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1">
        <f>ROUND((ROUND((SUM(BG145:BG588)),  2) + SUM(BG590:BG594)),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46</v>
      </c>
      <c r="F36" s="151">
        <f>ROUND((ROUND((SUM(BH145:BH588)),  2) + SUM(BH590:BH594)),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47</v>
      </c>
      <c r="F37" s="151">
        <f>ROUND((ROUND((SUM(BI145:BI588)),  2) + SUM(BI590:BI594)),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1" t="str">
        <f>E7</f>
        <v>11_230101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Brigádnická 1033 - Udržovací práce bytu č. 40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Brigádnická 1033, Ostrov</v>
      </c>
      <c r="G89" s="40"/>
      <c r="H89" s="40"/>
      <c r="I89" s="32" t="s">
        <v>22</v>
      </c>
      <c r="J89" s="79" t="str">
        <f>IF(J12="","",J12)</f>
        <v>10. 2. 2023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úřad Ostrov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107</v>
      </c>
      <c r="D94" s="173"/>
      <c r="E94" s="173"/>
      <c r="F94" s="173"/>
      <c r="G94" s="173"/>
      <c r="H94" s="173"/>
      <c r="I94" s="173"/>
      <c r="J94" s="174" t="s">
        <v>108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109</v>
      </c>
      <c r="D96" s="40"/>
      <c r="E96" s="40"/>
      <c r="F96" s="40"/>
      <c r="G96" s="40"/>
      <c r="H96" s="40"/>
      <c r="I96" s="40"/>
      <c r="J96" s="110">
        <f>J145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s="9" customFormat="1" ht="24.96" customHeight="1">
      <c r="A97" s="9"/>
      <c r="B97" s="176"/>
      <c r="C97" s="177"/>
      <c r="D97" s="178" t="s">
        <v>111</v>
      </c>
      <c r="E97" s="179"/>
      <c r="F97" s="179"/>
      <c r="G97" s="179"/>
      <c r="H97" s="179"/>
      <c r="I97" s="179"/>
      <c r="J97" s="180">
        <f>J146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112</v>
      </c>
      <c r="E98" s="185"/>
      <c r="F98" s="185"/>
      <c r="G98" s="185"/>
      <c r="H98" s="185"/>
      <c r="I98" s="185"/>
      <c r="J98" s="186">
        <f>J147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113</v>
      </c>
      <c r="E99" s="185"/>
      <c r="F99" s="185"/>
      <c r="G99" s="185"/>
      <c r="H99" s="185"/>
      <c r="I99" s="185"/>
      <c r="J99" s="186">
        <f>J171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114</v>
      </c>
      <c r="E100" s="185"/>
      <c r="F100" s="185"/>
      <c r="G100" s="185"/>
      <c r="H100" s="185"/>
      <c r="I100" s="185"/>
      <c r="J100" s="186">
        <f>J209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115</v>
      </c>
      <c r="E101" s="185"/>
      <c r="F101" s="185"/>
      <c r="G101" s="185"/>
      <c r="H101" s="185"/>
      <c r="I101" s="185"/>
      <c r="J101" s="186">
        <f>J240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116</v>
      </c>
      <c r="E102" s="185"/>
      <c r="F102" s="185"/>
      <c r="G102" s="185"/>
      <c r="H102" s="185"/>
      <c r="I102" s="185"/>
      <c r="J102" s="186">
        <f>J254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117</v>
      </c>
      <c r="E103" s="179"/>
      <c r="F103" s="179"/>
      <c r="G103" s="179"/>
      <c r="H103" s="179"/>
      <c r="I103" s="179"/>
      <c r="J103" s="180">
        <f>J256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118</v>
      </c>
      <c r="E104" s="185"/>
      <c r="F104" s="185"/>
      <c r="G104" s="185"/>
      <c r="H104" s="185"/>
      <c r="I104" s="185"/>
      <c r="J104" s="186">
        <f>J257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119</v>
      </c>
      <c r="E105" s="185"/>
      <c r="F105" s="185"/>
      <c r="G105" s="185"/>
      <c r="H105" s="185"/>
      <c r="I105" s="185"/>
      <c r="J105" s="186">
        <f>J272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120</v>
      </c>
      <c r="E106" s="185"/>
      <c r="F106" s="185"/>
      <c r="G106" s="185"/>
      <c r="H106" s="185"/>
      <c r="I106" s="185"/>
      <c r="J106" s="186">
        <f>J283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121</v>
      </c>
      <c r="E107" s="185"/>
      <c r="F107" s="185"/>
      <c r="G107" s="185"/>
      <c r="H107" s="185"/>
      <c r="I107" s="185"/>
      <c r="J107" s="186">
        <f>J296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122</v>
      </c>
      <c r="E108" s="185"/>
      <c r="F108" s="185"/>
      <c r="G108" s="185"/>
      <c r="H108" s="185"/>
      <c r="I108" s="185"/>
      <c r="J108" s="186">
        <f>J317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123</v>
      </c>
      <c r="E109" s="185"/>
      <c r="F109" s="185"/>
      <c r="G109" s="185"/>
      <c r="H109" s="185"/>
      <c r="I109" s="185"/>
      <c r="J109" s="186">
        <f>J322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124</v>
      </c>
      <c r="E110" s="185"/>
      <c r="F110" s="185"/>
      <c r="G110" s="185"/>
      <c r="H110" s="185"/>
      <c r="I110" s="185"/>
      <c r="J110" s="186">
        <f>J342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125</v>
      </c>
      <c r="E111" s="185"/>
      <c r="F111" s="185"/>
      <c r="G111" s="185"/>
      <c r="H111" s="185"/>
      <c r="I111" s="185"/>
      <c r="J111" s="186">
        <f>J350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126</v>
      </c>
      <c r="E112" s="185"/>
      <c r="F112" s="185"/>
      <c r="G112" s="185"/>
      <c r="H112" s="185"/>
      <c r="I112" s="185"/>
      <c r="J112" s="186">
        <f>J371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127</v>
      </c>
      <c r="E113" s="185"/>
      <c r="F113" s="185"/>
      <c r="G113" s="185"/>
      <c r="H113" s="185"/>
      <c r="I113" s="185"/>
      <c r="J113" s="186">
        <f>J379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128</v>
      </c>
      <c r="E114" s="185"/>
      <c r="F114" s="185"/>
      <c r="G114" s="185"/>
      <c r="H114" s="185"/>
      <c r="I114" s="185"/>
      <c r="J114" s="186">
        <f>J383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129</v>
      </c>
      <c r="E115" s="185"/>
      <c r="F115" s="185"/>
      <c r="G115" s="185"/>
      <c r="H115" s="185"/>
      <c r="I115" s="185"/>
      <c r="J115" s="186">
        <f>J392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130</v>
      </c>
      <c r="E116" s="185"/>
      <c r="F116" s="185"/>
      <c r="G116" s="185"/>
      <c r="H116" s="185"/>
      <c r="I116" s="185"/>
      <c r="J116" s="186">
        <f>J443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131</v>
      </c>
      <c r="E117" s="185"/>
      <c r="F117" s="185"/>
      <c r="G117" s="185"/>
      <c r="H117" s="185"/>
      <c r="I117" s="185"/>
      <c r="J117" s="186">
        <f>J466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132</v>
      </c>
      <c r="E118" s="185"/>
      <c r="F118" s="185"/>
      <c r="G118" s="185"/>
      <c r="H118" s="185"/>
      <c r="I118" s="185"/>
      <c r="J118" s="186">
        <f>J472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133</v>
      </c>
      <c r="E119" s="185"/>
      <c r="F119" s="185"/>
      <c r="G119" s="185"/>
      <c r="H119" s="185"/>
      <c r="I119" s="185"/>
      <c r="J119" s="186">
        <f>J510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83"/>
      <c r="D120" s="184" t="s">
        <v>134</v>
      </c>
      <c r="E120" s="185"/>
      <c r="F120" s="185"/>
      <c r="G120" s="185"/>
      <c r="H120" s="185"/>
      <c r="I120" s="185"/>
      <c r="J120" s="186">
        <f>J532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2"/>
      <c r="C121" s="183"/>
      <c r="D121" s="184" t="s">
        <v>135</v>
      </c>
      <c r="E121" s="185"/>
      <c r="F121" s="185"/>
      <c r="G121" s="185"/>
      <c r="H121" s="185"/>
      <c r="I121" s="185"/>
      <c r="J121" s="186">
        <f>J542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76"/>
      <c r="C122" s="177"/>
      <c r="D122" s="178" t="s">
        <v>136</v>
      </c>
      <c r="E122" s="179"/>
      <c r="F122" s="179"/>
      <c r="G122" s="179"/>
      <c r="H122" s="179"/>
      <c r="I122" s="179"/>
      <c r="J122" s="180">
        <f>J583</f>
        <v>0</v>
      </c>
      <c r="K122" s="177"/>
      <c r="L122" s="181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82"/>
      <c r="C123" s="183"/>
      <c r="D123" s="184" t="s">
        <v>137</v>
      </c>
      <c r="E123" s="185"/>
      <c r="F123" s="185"/>
      <c r="G123" s="185"/>
      <c r="H123" s="185"/>
      <c r="I123" s="185"/>
      <c r="J123" s="186">
        <f>J584</f>
        <v>0</v>
      </c>
      <c r="K123" s="183"/>
      <c r="L123" s="18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2"/>
      <c r="C124" s="183"/>
      <c r="D124" s="184" t="s">
        <v>138</v>
      </c>
      <c r="E124" s="185"/>
      <c r="F124" s="185"/>
      <c r="G124" s="185"/>
      <c r="H124" s="185"/>
      <c r="I124" s="185"/>
      <c r="J124" s="186">
        <f>J587</f>
        <v>0</v>
      </c>
      <c r="K124" s="183"/>
      <c r="L124" s="18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1.84" customHeight="1">
      <c r="A125" s="9"/>
      <c r="B125" s="176"/>
      <c r="C125" s="177"/>
      <c r="D125" s="188" t="s">
        <v>139</v>
      </c>
      <c r="E125" s="177"/>
      <c r="F125" s="177"/>
      <c r="G125" s="177"/>
      <c r="H125" s="177"/>
      <c r="I125" s="177"/>
      <c r="J125" s="189">
        <f>J589</f>
        <v>0</v>
      </c>
      <c r="K125" s="177"/>
      <c r="L125" s="181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2" customFormat="1" ht="21.84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31" s="2" customFormat="1" ht="6.96" customHeight="1">
      <c r="A131" s="38"/>
      <c r="B131" s="68"/>
      <c r="C131" s="69"/>
      <c r="D131" s="69"/>
      <c r="E131" s="69"/>
      <c r="F131" s="69"/>
      <c r="G131" s="69"/>
      <c r="H131" s="69"/>
      <c r="I131" s="69"/>
      <c r="J131" s="69"/>
      <c r="K131" s="69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4.96" customHeight="1">
      <c r="A132" s="38"/>
      <c r="B132" s="39"/>
      <c r="C132" s="23" t="s">
        <v>140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16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171" t="str">
        <f>E7</f>
        <v>11_230101</v>
      </c>
      <c r="F135" s="32"/>
      <c r="G135" s="32"/>
      <c r="H135" s="32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103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76" t="str">
        <f>E9</f>
        <v>Brigádnická 1033 - Udržovací práce bytu č. 40</v>
      </c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20</v>
      </c>
      <c r="D139" s="40"/>
      <c r="E139" s="40"/>
      <c r="F139" s="27" t="str">
        <f>F12</f>
        <v>Brigádnická 1033, Ostrov</v>
      </c>
      <c r="G139" s="40"/>
      <c r="H139" s="40"/>
      <c r="I139" s="32" t="s">
        <v>22</v>
      </c>
      <c r="J139" s="79" t="str">
        <f>IF(J12="","",J12)</f>
        <v>10. 2. 2023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5.15" customHeight="1">
      <c r="A141" s="38"/>
      <c r="B141" s="39"/>
      <c r="C141" s="32" t="s">
        <v>24</v>
      </c>
      <c r="D141" s="40"/>
      <c r="E141" s="40"/>
      <c r="F141" s="27" t="str">
        <f>E15</f>
        <v>Městský úřad Ostrov</v>
      </c>
      <c r="G141" s="40"/>
      <c r="H141" s="40"/>
      <c r="I141" s="32" t="s">
        <v>32</v>
      </c>
      <c r="J141" s="36" t="str">
        <f>E21</f>
        <v xml:space="preserve"> 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30</v>
      </c>
      <c r="D142" s="40"/>
      <c r="E142" s="40"/>
      <c r="F142" s="27" t="str">
        <f>IF(E18="","",E18)</f>
        <v>Vyplň údaj</v>
      </c>
      <c r="G142" s="40"/>
      <c r="H142" s="40"/>
      <c r="I142" s="32" t="s">
        <v>35</v>
      </c>
      <c r="J142" s="36" t="str">
        <f>E24</f>
        <v xml:space="preserve"> 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0.32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11" customFormat="1" ht="29.28" customHeight="1">
      <c r="A144" s="190"/>
      <c r="B144" s="191"/>
      <c r="C144" s="192" t="s">
        <v>141</v>
      </c>
      <c r="D144" s="193" t="s">
        <v>63</v>
      </c>
      <c r="E144" s="193" t="s">
        <v>59</v>
      </c>
      <c r="F144" s="193" t="s">
        <v>60</v>
      </c>
      <c r="G144" s="193" t="s">
        <v>142</v>
      </c>
      <c r="H144" s="193" t="s">
        <v>143</v>
      </c>
      <c r="I144" s="193" t="s">
        <v>144</v>
      </c>
      <c r="J144" s="194" t="s">
        <v>108</v>
      </c>
      <c r="K144" s="195" t="s">
        <v>145</v>
      </c>
      <c r="L144" s="196"/>
      <c r="M144" s="100" t="s">
        <v>1</v>
      </c>
      <c r="N144" s="101" t="s">
        <v>42</v>
      </c>
      <c r="O144" s="101" t="s">
        <v>146</v>
      </c>
      <c r="P144" s="101" t="s">
        <v>147</v>
      </c>
      <c r="Q144" s="101" t="s">
        <v>148</v>
      </c>
      <c r="R144" s="101" t="s">
        <v>149</v>
      </c>
      <c r="S144" s="101" t="s">
        <v>150</v>
      </c>
      <c r="T144" s="102" t="s">
        <v>151</v>
      </c>
      <c r="U144" s="190"/>
      <c r="V144" s="190"/>
      <c r="W144" s="190"/>
      <c r="X144" s="190"/>
      <c r="Y144" s="190"/>
      <c r="Z144" s="190"/>
      <c r="AA144" s="190"/>
      <c r="AB144" s="190"/>
      <c r="AC144" s="190"/>
      <c r="AD144" s="190"/>
      <c r="AE144" s="190"/>
    </row>
    <row r="145" s="2" customFormat="1" ht="22.8" customHeight="1">
      <c r="A145" s="38"/>
      <c r="B145" s="39"/>
      <c r="C145" s="107" t="s">
        <v>152</v>
      </c>
      <c r="D145" s="40"/>
      <c r="E145" s="40"/>
      <c r="F145" s="40"/>
      <c r="G145" s="40"/>
      <c r="H145" s="40"/>
      <c r="I145" s="40"/>
      <c r="J145" s="197">
        <f>BK145</f>
        <v>0</v>
      </c>
      <c r="K145" s="40"/>
      <c r="L145" s="44"/>
      <c r="M145" s="103"/>
      <c r="N145" s="198"/>
      <c r="O145" s="104"/>
      <c r="P145" s="199">
        <f>P146+P256+P583+P589</f>
        <v>0</v>
      </c>
      <c r="Q145" s="104"/>
      <c r="R145" s="199">
        <f>R146+R256+R583+R589</f>
        <v>11.206450329999999</v>
      </c>
      <c r="S145" s="104"/>
      <c r="T145" s="200">
        <f>T146+T256+T583+T589</f>
        <v>14.749365080000001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77</v>
      </c>
      <c r="AU145" s="17" t="s">
        <v>110</v>
      </c>
      <c r="BK145" s="201">
        <f>BK146+BK256+BK583+BK589</f>
        <v>0</v>
      </c>
    </row>
    <row r="146" s="12" customFormat="1" ht="25.92" customHeight="1">
      <c r="A146" s="12"/>
      <c r="B146" s="202"/>
      <c r="C146" s="203"/>
      <c r="D146" s="204" t="s">
        <v>77</v>
      </c>
      <c r="E146" s="205" t="s">
        <v>153</v>
      </c>
      <c r="F146" s="205" t="s">
        <v>154</v>
      </c>
      <c r="G146" s="203"/>
      <c r="H146" s="203"/>
      <c r="I146" s="206"/>
      <c r="J146" s="189">
        <f>BK146</f>
        <v>0</v>
      </c>
      <c r="K146" s="203"/>
      <c r="L146" s="207"/>
      <c r="M146" s="208"/>
      <c r="N146" s="209"/>
      <c r="O146" s="209"/>
      <c r="P146" s="210">
        <f>P147+P171+P209+P240+P254</f>
        <v>0</v>
      </c>
      <c r="Q146" s="209"/>
      <c r="R146" s="210">
        <f>R147+R171+R209+R240+R254</f>
        <v>9.237301519999999</v>
      </c>
      <c r="S146" s="209"/>
      <c r="T146" s="211">
        <f>T147+T171+T209+T240+T254</f>
        <v>6.3519099999999993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2" t="s">
        <v>86</v>
      </c>
      <c r="AT146" s="213" t="s">
        <v>77</v>
      </c>
      <c r="AU146" s="213" t="s">
        <v>78</v>
      </c>
      <c r="AY146" s="212" t="s">
        <v>155</v>
      </c>
      <c r="BK146" s="214">
        <f>BK147+BK171+BK209+BK240+BK254</f>
        <v>0</v>
      </c>
    </row>
    <row r="147" s="12" customFormat="1" ht="22.8" customHeight="1">
      <c r="A147" s="12"/>
      <c r="B147" s="202"/>
      <c r="C147" s="203"/>
      <c r="D147" s="204" t="s">
        <v>77</v>
      </c>
      <c r="E147" s="215" t="s">
        <v>92</v>
      </c>
      <c r="F147" s="215" t="s">
        <v>156</v>
      </c>
      <c r="G147" s="203"/>
      <c r="H147" s="203"/>
      <c r="I147" s="206"/>
      <c r="J147" s="216">
        <f>BK147</f>
        <v>0</v>
      </c>
      <c r="K147" s="203"/>
      <c r="L147" s="207"/>
      <c r="M147" s="208"/>
      <c r="N147" s="209"/>
      <c r="O147" s="209"/>
      <c r="P147" s="210">
        <f>SUM(P148:P170)</f>
        <v>0</v>
      </c>
      <c r="Q147" s="209"/>
      <c r="R147" s="210">
        <f>SUM(R148:R170)</f>
        <v>1.6346445999999997</v>
      </c>
      <c r="S147" s="209"/>
      <c r="T147" s="211">
        <f>SUM(T148:T170)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2" t="s">
        <v>86</v>
      </c>
      <c r="AT147" s="213" t="s">
        <v>77</v>
      </c>
      <c r="AU147" s="213" t="s">
        <v>86</v>
      </c>
      <c r="AY147" s="212" t="s">
        <v>155</v>
      </c>
      <c r="BK147" s="214">
        <f>SUM(BK148:BK170)</f>
        <v>0</v>
      </c>
    </row>
    <row r="148" s="2" customFormat="1" ht="33" customHeight="1">
      <c r="A148" s="38"/>
      <c r="B148" s="39"/>
      <c r="C148" s="217" t="s">
        <v>86</v>
      </c>
      <c r="D148" s="217" t="s">
        <v>157</v>
      </c>
      <c r="E148" s="218" t="s">
        <v>158</v>
      </c>
      <c r="F148" s="219" t="s">
        <v>159</v>
      </c>
      <c r="G148" s="220" t="s">
        <v>160</v>
      </c>
      <c r="H148" s="221">
        <v>2</v>
      </c>
      <c r="I148" s="222"/>
      <c r="J148" s="223">
        <f>ROUND(I148*H148,2)</f>
        <v>0</v>
      </c>
      <c r="K148" s="224"/>
      <c r="L148" s="44"/>
      <c r="M148" s="225" t="s">
        <v>1</v>
      </c>
      <c r="N148" s="226" t="s">
        <v>44</v>
      </c>
      <c r="O148" s="91"/>
      <c r="P148" s="227">
        <f>O148*H148</f>
        <v>0</v>
      </c>
      <c r="Q148" s="227">
        <v>0.022280000000000001</v>
      </c>
      <c r="R148" s="227">
        <f>Q148*H148</f>
        <v>0.044560000000000002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161</v>
      </c>
      <c r="AT148" s="229" t="s">
        <v>157</v>
      </c>
      <c r="AU148" s="229" t="s">
        <v>162</v>
      </c>
      <c r="AY148" s="17" t="s">
        <v>155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162</v>
      </c>
      <c r="BK148" s="230">
        <f>ROUND(I148*H148,2)</f>
        <v>0</v>
      </c>
      <c r="BL148" s="17" t="s">
        <v>161</v>
      </c>
      <c r="BM148" s="229" t="s">
        <v>163</v>
      </c>
    </row>
    <row r="149" s="13" customFormat="1">
      <c r="A149" s="13"/>
      <c r="B149" s="231"/>
      <c r="C149" s="232"/>
      <c r="D149" s="233" t="s">
        <v>164</v>
      </c>
      <c r="E149" s="234" t="s">
        <v>1</v>
      </c>
      <c r="F149" s="235" t="s">
        <v>165</v>
      </c>
      <c r="G149" s="232"/>
      <c r="H149" s="236">
        <v>1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164</v>
      </c>
      <c r="AU149" s="242" t="s">
        <v>162</v>
      </c>
      <c r="AV149" s="13" t="s">
        <v>162</v>
      </c>
      <c r="AW149" s="13" t="s">
        <v>34</v>
      </c>
      <c r="AX149" s="13" t="s">
        <v>78</v>
      </c>
      <c r="AY149" s="242" t="s">
        <v>155</v>
      </c>
    </row>
    <row r="150" s="13" customFormat="1">
      <c r="A150" s="13"/>
      <c r="B150" s="231"/>
      <c r="C150" s="232"/>
      <c r="D150" s="233" t="s">
        <v>164</v>
      </c>
      <c r="E150" s="234" t="s">
        <v>1</v>
      </c>
      <c r="F150" s="235" t="s">
        <v>166</v>
      </c>
      <c r="G150" s="232"/>
      <c r="H150" s="236">
        <v>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164</v>
      </c>
      <c r="AU150" s="242" t="s">
        <v>162</v>
      </c>
      <c r="AV150" s="13" t="s">
        <v>162</v>
      </c>
      <c r="AW150" s="13" t="s">
        <v>34</v>
      </c>
      <c r="AX150" s="13" t="s">
        <v>78</v>
      </c>
      <c r="AY150" s="242" t="s">
        <v>155</v>
      </c>
    </row>
    <row r="151" s="14" customFormat="1">
      <c r="A151" s="14"/>
      <c r="B151" s="243"/>
      <c r="C151" s="244"/>
      <c r="D151" s="233" t="s">
        <v>164</v>
      </c>
      <c r="E151" s="245" t="s">
        <v>1</v>
      </c>
      <c r="F151" s="246" t="s">
        <v>167</v>
      </c>
      <c r="G151" s="244"/>
      <c r="H151" s="247">
        <v>2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164</v>
      </c>
      <c r="AU151" s="253" t="s">
        <v>162</v>
      </c>
      <c r="AV151" s="14" t="s">
        <v>161</v>
      </c>
      <c r="AW151" s="14" t="s">
        <v>34</v>
      </c>
      <c r="AX151" s="14" t="s">
        <v>86</v>
      </c>
      <c r="AY151" s="253" t="s">
        <v>155</v>
      </c>
    </row>
    <row r="152" s="2" customFormat="1" ht="24.15" customHeight="1">
      <c r="A152" s="38"/>
      <c r="B152" s="39"/>
      <c r="C152" s="217" t="s">
        <v>162</v>
      </c>
      <c r="D152" s="217" t="s">
        <v>157</v>
      </c>
      <c r="E152" s="218" t="s">
        <v>168</v>
      </c>
      <c r="F152" s="219" t="s">
        <v>169</v>
      </c>
      <c r="G152" s="220" t="s">
        <v>90</v>
      </c>
      <c r="H152" s="221">
        <v>2.7599999999999998</v>
      </c>
      <c r="I152" s="222"/>
      <c r="J152" s="223">
        <f>ROUND(I152*H152,2)</f>
        <v>0</v>
      </c>
      <c r="K152" s="224"/>
      <c r="L152" s="44"/>
      <c r="M152" s="225" t="s">
        <v>1</v>
      </c>
      <c r="N152" s="226" t="s">
        <v>44</v>
      </c>
      <c r="O152" s="91"/>
      <c r="P152" s="227">
        <f>O152*H152</f>
        <v>0</v>
      </c>
      <c r="Q152" s="227">
        <v>0.061969999999999997</v>
      </c>
      <c r="R152" s="227">
        <f>Q152*H152</f>
        <v>0.17103719999999997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161</v>
      </c>
      <c r="AT152" s="229" t="s">
        <v>157</v>
      </c>
      <c r="AU152" s="229" t="s">
        <v>162</v>
      </c>
      <c r="AY152" s="17" t="s">
        <v>155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162</v>
      </c>
      <c r="BK152" s="230">
        <f>ROUND(I152*H152,2)</f>
        <v>0</v>
      </c>
      <c r="BL152" s="17" t="s">
        <v>161</v>
      </c>
      <c r="BM152" s="229" t="s">
        <v>170</v>
      </c>
    </row>
    <row r="153" s="13" customFormat="1">
      <c r="A153" s="13"/>
      <c r="B153" s="231"/>
      <c r="C153" s="232"/>
      <c r="D153" s="233" t="s">
        <v>164</v>
      </c>
      <c r="E153" s="234" t="s">
        <v>1</v>
      </c>
      <c r="F153" s="235" t="s">
        <v>171</v>
      </c>
      <c r="G153" s="232"/>
      <c r="H153" s="236">
        <v>2.7599999999999998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164</v>
      </c>
      <c r="AU153" s="242" t="s">
        <v>162</v>
      </c>
      <c r="AV153" s="13" t="s">
        <v>162</v>
      </c>
      <c r="AW153" s="13" t="s">
        <v>34</v>
      </c>
      <c r="AX153" s="13" t="s">
        <v>78</v>
      </c>
      <c r="AY153" s="242" t="s">
        <v>155</v>
      </c>
    </row>
    <row r="154" s="14" customFormat="1">
      <c r="A154" s="14"/>
      <c r="B154" s="243"/>
      <c r="C154" s="244"/>
      <c r="D154" s="233" t="s">
        <v>164</v>
      </c>
      <c r="E154" s="245" t="s">
        <v>1</v>
      </c>
      <c r="F154" s="246" t="s">
        <v>167</v>
      </c>
      <c r="G154" s="244"/>
      <c r="H154" s="247">
        <v>2.7599999999999998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164</v>
      </c>
      <c r="AU154" s="253" t="s">
        <v>162</v>
      </c>
      <c r="AV154" s="14" t="s">
        <v>161</v>
      </c>
      <c r="AW154" s="14" t="s">
        <v>34</v>
      </c>
      <c r="AX154" s="14" t="s">
        <v>86</v>
      </c>
      <c r="AY154" s="253" t="s">
        <v>155</v>
      </c>
    </row>
    <row r="155" s="2" customFormat="1" ht="24.15" customHeight="1">
      <c r="A155" s="38"/>
      <c r="B155" s="39"/>
      <c r="C155" s="217" t="s">
        <v>92</v>
      </c>
      <c r="D155" s="217" t="s">
        <v>157</v>
      </c>
      <c r="E155" s="218" t="s">
        <v>172</v>
      </c>
      <c r="F155" s="219" t="s">
        <v>173</v>
      </c>
      <c r="G155" s="220" t="s">
        <v>90</v>
      </c>
      <c r="H155" s="221">
        <v>13.199999999999999</v>
      </c>
      <c r="I155" s="222"/>
      <c r="J155" s="223">
        <f>ROUND(I155*H155,2)</f>
        <v>0</v>
      </c>
      <c r="K155" s="224"/>
      <c r="L155" s="44"/>
      <c r="M155" s="225" t="s">
        <v>1</v>
      </c>
      <c r="N155" s="226" t="s">
        <v>44</v>
      </c>
      <c r="O155" s="91"/>
      <c r="P155" s="227">
        <f>O155*H155</f>
        <v>0</v>
      </c>
      <c r="Q155" s="227">
        <v>0.058970000000000002</v>
      </c>
      <c r="R155" s="227">
        <f>Q155*H155</f>
        <v>0.77840399999999998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161</v>
      </c>
      <c r="AT155" s="229" t="s">
        <v>157</v>
      </c>
      <c r="AU155" s="229" t="s">
        <v>162</v>
      </c>
      <c r="AY155" s="17" t="s">
        <v>155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162</v>
      </c>
      <c r="BK155" s="230">
        <f>ROUND(I155*H155,2)</f>
        <v>0</v>
      </c>
      <c r="BL155" s="17" t="s">
        <v>161</v>
      </c>
      <c r="BM155" s="229" t="s">
        <v>174</v>
      </c>
    </row>
    <row r="156" s="15" customFormat="1">
      <c r="A156" s="15"/>
      <c r="B156" s="254"/>
      <c r="C156" s="255"/>
      <c r="D156" s="233" t="s">
        <v>164</v>
      </c>
      <c r="E156" s="256" t="s">
        <v>1</v>
      </c>
      <c r="F156" s="257" t="s">
        <v>175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164</v>
      </c>
      <c r="AU156" s="263" t="s">
        <v>162</v>
      </c>
      <c r="AV156" s="15" t="s">
        <v>86</v>
      </c>
      <c r="AW156" s="15" t="s">
        <v>34</v>
      </c>
      <c r="AX156" s="15" t="s">
        <v>78</v>
      </c>
      <c r="AY156" s="263" t="s">
        <v>155</v>
      </c>
    </row>
    <row r="157" s="13" customFormat="1">
      <c r="A157" s="13"/>
      <c r="B157" s="231"/>
      <c r="C157" s="232"/>
      <c r="D157" s="233" t="s">
        <v>164</v>
      </c>
      <c r="E157" s="234" t="s">
        <v>1</v>
      </c>
      <c r="F157" s="235" t="s">
        <v>176</v>
      </c>
      <c r="G157" s="232"/>
      <c r="H157" s="236">
        <v>11.279999999999999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164</v>
      </c>
      <c r="AU157" s="242" t="s">
        <v>162</v>
      </c>
      <c r="AV157" s="13" t="s">
        <v>162</v>
      </c>
      <c r="AW157" s="13" t="s">
        <v>34</v>
      </c>
      <c r="AX157" s="13" t="s">
        <v>78</v>
      </c>
      <c r="AY157" s="242" t="s">
        <v>155</v>
      </c>
    </row>
    <row r="158" s="15" customFormat="1">
      <c r="A158" s="15"/>
      <c r="B158" s="254"/>
      <c r="C158" s="255"/>
      <c r="D158" s="233" t="s">
        <v>164</v>
      </c>
      <c r="E158" s="256" t="s">
        <v>1</v>
      </c>
      <c r="F158" s="257" t="s">
        <v>177</v>
      </c>
      <c r="G158" s="255"/>
      <c r="H158" s="256" t="s">
        <v>1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164</v>
      </c>
      <c r="AU158" s="263" t="s">
        <v>162</v>
      </c>
      <c r="AV158" s="15" t="s">
        <v>86</v>
      </c>
      <c r="AW158" s="15" t="s">
        <v>34</v>
      </c>
      <c r="AX158" s="15" t="s">
        <v>78</v>
      </c>
      <c r="AY158" s="263" t="s">
        <v>155</v>
      </c>
    </row>
    <row r="159" s="13" customFormat="1">
      <c r="A159" s="13"/>
      <c r="B159" s="231"/>
      <c r="C159" s="232"/>
      <c r="D159" s="233" t="s">
        <v>164</v>
      </c>
      <c r="E159" s="234" t="s">
        <v>1</v>
      </c>
      <c r="F159" s="235" t="s">
        <v>178</v>
      </c>
      <c r="G159" s="232"/>
      <c r="H159" s="236">
        <v>1.9199999999999999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164</v>
      </c>
      <c r="AU159" s="242" t="s">
        <v>162</v>
      </c>
      <c r="AV159" s="13" t="s">
        <v>162</v>
      </c>
      <c r="AW159" s="13" t="s">
        <v>34</v>
      </c>
      <c r="AX159" s="13" t="s">
        <v>78</v>
      </c>
      <c r="AY159" s="242" t="s">
        <v>155</v>
      </c>
    </row>
    <row r="160" s="14" customFormat="1">
      <c r="A160" s="14"/>
      <c r="B160" s="243"/>
      <c r="C160" s="244"/>
      <c r="D160" s="233" t="s">
        <v>164</v>
      </c>
      <c r="E160" s="245" t="s">
        <v>1</v>
      </c>
      <c r="F160" s="246" t="s">
        <v>167</v>
      </c>
      <c r="G160" s="244"/>
      <c r="H160" s="247">
        <v>13.199999999999999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164</v>
      </c>
      <c r="AU160" s="253" t="s">
        <v>162</v>
      </c>
      <c r="AV160" s="14" t="s">
        <v>161</v>
      </c>
      <c r="AW160" s="14" t="s">
        <v>34</v>
      </c>
      <c r="AX160" s="14" t="s">
        <v>86</v>
      </c>
      <c r="AY160" s="253" t="s">
        <v>155</v>
      </c>
    </row>
    <row r="161" s="2" customFormat="1" ht="24.15" customHeight="1">
      <c r="A161" s="38"/>
      <c r="B161" s="39"/>
      <c r="C161" s="217" t="s">
        <v>161</v>
      </c>
      <c r="D161" s="217" t="s">
        <v>157</v>
      </c>
      <c r="E161" s="218" t="s">
        <v>179</v>
      </c>
      <c r="F161" s="219" t="s">
        <v>180</v>
      </c>
      <c r="G161" s="220" t="s">
        <v>90</v>
      </c>
      <c r="H161" s="221">
        <v>3</v>
      </c>
      <c r="I161" s="222"/>
      <c r="J161" s="223">
        <f>ROUND(I161*H161,2)</f>
        <v>0</v>
      </c>
      <c r="K161" s="224"/>
      <c r="L161" s="44"/>
      <c r="M161" s="225" t="s">
        <v>1</v>
      </c>
      <c r="N161" s="226" t="s">
        <v>44</v>
      </c>
      <c r="O161" s="91"/>
      <c r="P161" s="227">
        <f>O161*H161</f>
        <v>0</v>
      </c>
      <c r="Q161" s="227">
        <v>0.052519999999999997</v>
      </c>
      <c r="R161" s="227">
        <f>Q161*H161</f>
        <v>0.15755999999999998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161</v>
      </c>
      <c r="AT161" s="229" t="s">
        <v>157</v>
      </c>
      <c r="AU161" s="229" t="s">
        <v>162</v>
      </c>
      <c r="AY161" s="17" t="s">
        <v>155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162</v>
      </c>
      <c r="BK161" s="230">
        <f>ROUND(I161*H161,2)</f>
        <v>0</v>
      </c>
      <c r="BL161" s="17" t="s">
        <v>161</v>
      </c>
      <c r="BM161" s="229" t="s">
        <v>181</v>
      </c>
    </row>
    <row r="162" s="13" customFormat="1">
      <c r="A162" s="13"/>
      <c r="B162" s="231"/>
      <c r="C162" s="232"/>
      <c r="D162" s="233" t="s">
        <v>164</v>
      </c>
      <c r="E162" s="234" t="s">
        <v>1</v>
      </c>
      <c r="F162" s="235" t="s">
        <v>182</v>
      </c>
      <c r="G162" s="232"/>
      <c r="H162" s="236">
        <v>3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164</v>
      </c>
      <c r="AU162" s="242" t="s">
        <v>162</v>
      </c>
      <c r="AV162" s="13" t="s">
        <v>162</v>
      </c>
      <c r="AW162" s="13" t="s">
        <v>34</v>
      </c>
      <c r="AX162" s="13" t="s">
        <v>86</v>
      </c>
      <c r="AY162" s="242" t="s">
        <v>155</v>
      </c>
    </row>
    <row r="163" s="2" customFormat="1" ht="16.5" customHeight="1">
      <c r="A163" s="38"/>
      <c r="B163" s="39"/>
      <c r="C163" s="217" t="s">
        <v>183</v>
      </c>
      <c r="D163" s="217" t="s">
        <v>157</v>
      </c>
      <c r="E163" s="218" t="s">
        <v>184</v>
      </c>
      <c r="F163" s="219" t="s">
        <v>185</v>
      </c>
      <c r="G163" s="220" t="s">
        <v>90</v>
      </c>
      <c r="H163" s="221">
        <v>2.6000000000000001</v>
      </c>
      <c r="I163" s="222"/>
      <c r="J163" s="223">
        <f>ROUND(I163*H163,2)</f>
        <v>0</v>
      </c>
      <c r="K163" s="224"/>
      <c r="L163" s="44"/>
      <c r="M163" s="225" t="s">
        <v>1</v>
      </c>
      <c r="N163" s="226" t="s">
        <v>44</v>
      </c>
      <c r="O163" s="91"/>
      <c r="P163" s="227">
        <f>O163*H163</f>
        <v>0</v>
      </c>
      <c r="Q163" s="227">
        <v>0.064519999999999994</v>
      </c>
      <c r="R163" s="227">
        <f>Q163*H163</f>
        <v>0.16775199999999998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161</v>
      </c>
      <c r="AT163" s="229" t="s">
        <v>157</v>
      </c>
      <c r="AU163" s="229" t="s">
        <v>162</v>
      </c>
      <c r="AY163" s="17" t="s">
        <v>155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162</v>
      </c>
      <c r="BK163" s="230">
        <f>ROUND(I163*H163,2)</f>
        <v>0</v>
      </c>
      <c r="BL163" s="17" t="s">
        <v>161</v>
      </c>
      <c r="BM163" s="229" t="s">
        <v>186</v>
      </c>
    </row>
    <row r="164" s="15" customFormat="1">
      <c r="A164" s="15"/>
      <c r="B164" s="254"/>
      <c r="C164" s="255"/>
      <c r="D164" s="233" t="s">
        <v>164</v>
      </c>
      <c r="E164" s="256" t="s">
        <v>1</v>
      </c>
      <c r="F164" s="257" t="s">
        <v>187</v>
      </c>
      <c r="G164" s="255"/>
      <c r="H164" s="256" t="s">
        <v>1</v>
      </c>
      <c r="I164" s="258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3" t="s">
        <v>164</v>
      </c>
      <c r="AU164" s="263" t="s">
        <v>162</v>
      </c>
      <c r="AV164" s="15" t="s">
        <v>86</v>
      </c>
      <c r="AW164" s="15" t="s">
        <v>34</v>
      </c>
      <c r="AX164" s="15" t="s">
        <v>78</v>
      </c>
      <c r="AY164" s="263" t="s">
        <v>155</v>
      </c>
    </row>
    <row r="165" s="13" customFormat="1">
      <c r="A165" s="13"/>
      <c r="B165" s="231"/>
      <c r="C165" s="232"/>
      <c r="D165" s="233" t="s">
        <v>164</v>
      </c>
      <c r="E165" s="234" t="s">
        <v>1</v>
      </c>
      <c r="F165" s="235" t="s">
        <v>188</v>
      </c>
      <c r="G165" s="232"/>
      <c r="H165" s="236">
        <v>2.6000000000000001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164</v>
      </c>
      <c r="AU165" s="242" t="s">
        <v>162</v>
      </c>
      <c r="AV165" s="13" t="s">
        <v>162</v>
      </c>
      <c r="AW165" s="13" t="s">
        <v>34</v>
      </c>
      <c r="AX165" s="13" t="s">
        <v>78</v>
      </c>
      <c r="AY165" s="242" t="s">
        <v>155</v>
      </c>
    </row>
    <row r="166" s="14" customFormat="1">
      <c r="A166" s="14"/>
      <c r="B166" s="243"/>
      <c r="C166" s="244"/>
      <c r="D166" s="233" t="s">
        <v>164</v>
      </c>
      <c r="E166" s="245" t="s">
        <v>1</v>
      </c>
      <c r="F166" s="246" t="s">
        <v>167</v>
      </c>
      <c r="G166" s="244"/>
      <c r="H166" s="247">
        <v>2.6000000000000001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164</v>
      </c>
      <c r="AU166" s="253" t="s">
        <v>162</v>
      </c>
      <c r="AV166" s="14" t="s">
        <v>161</v>
      </c>
      <c r="AW166" s="14" t="s">
        <v>34</v>
      </c>
      <c r="AX166" s="14" t="s">
        <v>86</v>
      </c>
      <c r="AY166" s="253" t="s">
        <v>155</v>
      </c>
    </row>
    <row r="167" s="2" customFormat="1" ht="21.75" customHeight="1">
      <c r="A167" s="38"/>
      <c r="B167" s="39"/>
      <c r="C167" s="217" t="s">
        <v>189</v>
      </c>
      <c r="D167" s="217" t="s">
        <v>157</v>
      </c>
      <c r="E167" s="218" t="s">
        <v>190</v>
      </c>
      <c r="F167" s="219" t="s">
        <v>191</v>
      </c>
      <c r="G167" s="220" t="s">
        <v>90</v>
      </c>
      <c r="H167" s="221">
        <v>1.1799999999999999</v>
      </c>
      <c r="I167" s="222"/>
      <c r="J167" s="223">
        <f>ROUND(I167*H167,2)</f>
        <v>0</v>
      </c>
      <c r="K167" s="224"/>
      <c r="L167" s="44"/>
      <c r="M167" s="225" t="s">
        <v>1</v>
      </c>
      <c r="N167" s="226" t="s">
        <v>44</v>
      </c>
      <c r="O167" s="91"/>
      <c r="P167" s="227">
        <f>O167*H167</f>
        <v>0</v>
      </c>
      <c r="Q167" s="227">
        <v>0.26723000000000002</v>
      </c>
      <c r="R167" s="227">
        <f>Q167*H167</f>
        <v>0.31533139999999998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161</v>
      </c>
      <c r="AT167" s="229" t="s">
        <v>157</v>
      </c>
      <c r="AU167" s="229" t="s">
        <v>162</v>
      </c>
      <c r="AY167" s="17" t="s">
        <v>155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162</v>
      </c>
      <c r="BK167" s="230">
        <f>ROUND(I167*H167,2)</f>
        <v>0</v>
      </c>
      <c r="BL167" s="17" t="s">
        <v>161</v>
      </c>
      <c r="BM167" s="229" t="s">
        <v>192</v>
      </c>
    </row>
    <row r="168" s="13" customFormat="1">
      <c r="A168" s="13"/>
      <c r="B168" s="231"/>
      <c r="C168" s="232"/>
      <c r="D168" s="233" t="s">
        <v>164</v>
      </c>
      <c r="E168" s="234" t="s">
        <v>1</v>
      </c>
      <c r="F168" s="235" t="s">
        <v>193</v>
      </c>
      <c r="G168" s="232"/>
      <c r="H168" s="236">
        <v>0.28000000000000003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164</v>
      </c>
      <c r="AU168" s="242" t="s">
        <v>162</v>
      </c>
      <c r="AV168" s="13" t="s">
        <v>162</v>
      </c>
      <c r="AW168" s="13" t="s">
        <v>34</v>
      </c>
      <c r="AX168" s="13" t="s">
        <v>78</v>
      </c>
      <c r="AY168" s="242" t="s">
        <v>155</v>
      </c>
    </row>
    <row r="169" s="13" customFormat="1">
      <c r="A169" s="13"/>
      <c r="B169" s="231"/>
      <c r="C169" s="232"/>
      <c r="D169" s="233" t="s">
        <v>164</v>
      </c>
      <c r="E169" s="234" t="s">
        <v>1</v>
      </c>
      <c r="F169" s="235" t="s">
        <v>194</v>
      </c>
      <c r="G169" s="232"/>
      <c r="H169" s="236">
        <v>0.90000000000000002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164</v>
      </c>
      <c r="AU169" s="242" t="s">
        <v>162</v>
      </c>
      <c r="AV169" s="13" t="s">
        <v>162</v>
      </c>
      <c r="AW169" s="13" t="s">
        <v>34</v>
      </c>
      <c r="AX169" s="13" t="s">
        <v>78</v>
      </c>
      <c r="AY169" s="242" t="s">
        <v>155</v>
      </c>
    </row>
    <row r="170" s="14" customFormat="1">
      <c r="A170" s="14"/>
      <c r="B170" s="243"/>
      <c r="C170" s="244"/>
      <c r="D170" s="233" t="s">
        <v>164</v>
      </c>
      <c r="E170" s="245" t="s">
        <v>1</v>
      </c>
      <c r="F170" s="246" t="s">
        <v>167</v>
      </c>
      <c r="G170" s="244"/>
      <c r="H170" s="247">
        <v>1.1799999999999999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164</v>
      </c>
      <c r="AU170" s="253" t="s">
        <v>162</v>
      </c>
      <c r="AV170" s="14" t="s">
        <v>161</v>
      </c>
      <c r="AW170" s="14" t="s">
        <v>34</v>
      </c>
      <c r="AX170" s="14" t="s">
        <v>86</v>
      </c>
      <c r="AY170" s="253" t="s">
        <v>155</v>
      </c>
    </row>
    <row r="171" s="12" customFormat="1" ht="22.8" customHeight="1">
      <c r="A171" s="12"/>
      <c r="B171" s="202"/>
      <c r="C171" s="203"/>
      <c r="D171" s="204" t="s">
        <v>77</v>
      </c>
      <c r="E171" s="215" t="s">
        <v>189</v>
      </c>
      <c r="F171" s="215" t="s">
        <v>195</v>
      </c>
      <c r="G171" s="203"/>
      <c r="H171" s="203"/>
      <c r="I171" s="206"/>
      <c r="J171" s="216">
        <f>BK171</f>
        <v>0</v>
      </c>
      <c r="K171" s="203"/>
      <c r="L171" s="207"/>
      <c r="M171" s="208"/>
      <c r="N171" s="209"/>
      <c r="O171" s="209"/>
      <c r="P171" s="210">
        <f>SUM(P172:P208)</f>
        <v>0</v>
      </c>
      <c r="Q171" s="209"/>
      <c r="R171" s="210">
        <f>SUM(R172:R208)</f>
        <v>7.6003081200000002</v>
      </c>
      <c r="S171" s="209"/>
      <c r="T171" s="211">
        <f>SUM(T172:T208)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86</v>
      </c>
      <c r="AT171" s="213" t="s">
        <v>77</v>
      </c>
      <c r="AU171" s="213" t="s">
        <v>86</v>
      </c>
      <c r="AY171" s="212" t="s">
        <v>155</v>
      </c>
      <c r="BK171" s="214">
        <f>SUM(BK172:BK208)</f>
        <v>0</v>
      </c>
    </row>
    <row r="172" s="2" customFormat="1" ht="24.15" customHeight="1">
      <c r="A172" s="38"/>
      <c r="B172" s="39"/>
      <c r="C172" s="217" t="s">
        <v>196</v>
      </c>
      <c r="D172" s="217" t="s">
        <v>157</v>
      </c>
      <c r="E172" s="218" t="s">
        <v>197</v>
      </c>
      <c r="F172" s="219" t="s">
        <v>198</v>
      </c>
      <c r="G172" s="220" t="s">
        <v>90</v>
      </c>
      <c r="H172" s="221">
        <v>58.719999999999999</v>
      </c>
      <c r="I172" s="222"/>
      <c r="J172" s="223">
        <f>ROUND(I172*H172,2)</f>
        <v>0</v>
      </c>
      <c r="K172" s="224"/>
      <c r="L172" s="44"/>
      <c r="M172" s="225" t="s">
        <v>1</v>
      </c>
      <c r="N172" s="226" t="s">
        <v>44</v>
      </c>
      <c r="O172" s="91"/>
      <c r="P172" s="227">
        <f>O172*H172</f>
        <v>0</v>
      </c>
      <c r="Q172" s="227">
        <v>0.00025999999999999998</v>
      </c>
      <c r="R172" s="227">
        <f>Q172*H172</f>
        <v>0.015267199999999998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161</v>
      </c>
      <c r="AT172" s="229" t="s">
        <v>157</v>
      </c>
      <c r="AU172" s="229" t="s">
        <v>162</v>
      </c>
      <c r="AY172" s="17" t="s">
        <v>155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162</v>
      </c>
      <c r="BK172" s="230">
        <f>ROUND(I172*H172,2)</f>
        <v>0</v>
      </c>
      <c r="BL172" s="17" t="s">
        <v>161</v>
      </c>
      <c r="BM172" s="229" t="s">
        <v>199</v>
      </c>
    </row>
    <row r="173" s="13" customFormat="1">
      <c r="A173" s="13"/>
      <c r="B173" s="231"/>
      <c r="C173" s="232"/>
      <c r="D173" s="233" t="s">
        <v>164</v>
      </c>
      <c r="E173" s="234" t="s">
        <v>1</v>
      </c>
      <c r="F173" s="235" t="s">
        <v>93</v>
      </c>
      <c r="G173" s="232"/>
      <c r="H173" s="236">
        <v>58.719999999999999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164</v>
      </c>
      <c r="AU173" s="242" t="s">
        <v>162</v>
      </c>
      <c r="AV173" s="13" t="s">
        <v>162</v>
      </c>
      <c r="AW173" s="13" t="s">
        <v>34</v>
      </c>
      <c r="AX173" s="13" t="s">
        <v>86</v>
      </c>
      <c r="AY173" s="242" t="s">
        <v>155</v>
      </c>
    </row>
    <row r="174" s="2" customFormat="1" ht="24.15" customHeight="1">
      <c r="A174" s="38"/>
      <c r="B174" s="39"/>
      <c r="C174" s="217" t="s">
        <v>200</v>
      </c>
      <c r="D174" s="217" t="s">
        <v>157</v>
      </c>
      <c r="E174" s="218" t="s">
        <v>201</v>
      </c>
      <c r="F174" s="219" t="s">
        <v>202</v>
      </c>
      <c r="G174" s="220" t="s">
        <v>90</v>
      </c>
      <c r="H174" s="221">
        <v>58.719999999999999</v>
      </c>
      <c r="I174" s="222"/>
      <c r="J174" s="223">
        <f>ROUND(I174*H174,2)</f>
        <v>0</v>
      </c>
      <c r="K174" s="224"/>
      <c r="L174" s="44"/>
      <c r="M174" s="225" t="s">
        <v>1</v>
      </c>
      <c r="N174" s="226" t="s">
        <v>44</v>
      </c>
      <c r="O174" s="91"/>
      <c r="P174" s="227">
        <f>O174*H174</f>
        <v>0</v>
      </c>
      <c r="Q174" s="227">
        <v>0.0043800000000000002</v>
      </c>
      <c r="R174" s="227">
        <f>Q174*H174</f>
        <v>0.25719360000000002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161</v>
      </c>
      <c r="AT174" s="229" t="s">
        <v>157</v>
      </c>
      <c r="AU174" s="229" t="s">
        <v>162</v>
      </c>
      <c r="AY174" s="17" t="s">
        <v>155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162</v>
      </c>
      <c r="BK174" s="230">
        <f>ROUND(I174*H174,2)</f>
        <v>0</v>
      </c>
      <c r="BL174" s="17" t="s">
        <v>161</v>
      </c>
      <c r="BM174" s="229" t="s">
        <v>203</v>
      </c>
    </row>
    <row r="175" s="13" customFormat="1">
      <c r="A175" s="13"/>
      <c r="B175" s="231"/>
      <c r="C175" s="232"/>
      <c r="D175" s="233" t="s">
        <v>164</v>
      </c>
      <c r="E175" s="234" t="s">
        <v>1</v>
      </c>
      <c r="F175" s="235" t="s">
        <v>93</v>
      </c>
      <c r="G175" s="232"/>
      <c r="H175" s="236">
        <v>58.719999999999999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164</v>
      </c>
      <c r="AU175" s="242" t="s">
        <v>162</v>
      </c>
      <c r="AV175" s="13" t="s">
        <v>162</v>
      </c>
      <c r="AW175" s="13" t="s">
        <v>34</v>
      </c>
      <c r="AX175" s="13" t="s">
        <v>86</v>
      </c>
      <c r="AY175" s="242" t="s">
        <v>155</v>
      </c>
    </row>
    <row r="176" s="2" customFormat="1" ht="24.15" customHeight="1">
      <c r="A176" s="38"/>
      <c r="B176" s="39"/>
      <c r="C176" s="217" t="s">
        <v>204</v>
      </c>
      <c r="D176" s="217" t="s">
        <v>157</v>
      </c>
      <c r="E176" s="218" t="s">
        <v>205</v>
      </c>
      <c r="F176" s="219" t="s">
        <v>206</v>
      </c>
      <c r="G176" s="220" t="s">
        <v>90</v>
      </c>
      <c r="H176" s="221">
        <v>58.719999999999999</v>
      </c>
      <c r="I176" s="222"/>
      <c r="J176" s="223">
        <f>ROUND(I176*H176,2)</f>
        <v>0</v>
      </c>
      <c r="K176" s="224"/>
      <c r="L176" s="44"/>
      <c r="M176" s="225" t="s">
        <v>1</v>
      </c>
      <c r="N176" s="226" t="s">
        <v>44</v>
      </c>
      <c r="O176" s="91"/>
      <c r="P176" s="227">
        <f>O176*H176</f>
        <v>0</v>
      </c>
      <c r="Q176" s="227">
        <v>0.0030000000000000001</v>
      </c>
      <c r="R176" s="227">
        <f>Q176*H176</f>
        <v>0.17616000000000001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161</v>
      </c>
      <c r="AT176" s="229" t="s">
        <v>157</v>
      </c>
      <c r="AU176" s="229" t="s">
        <v>162</v>
      </c>
      <c r="AY176" s="17" t="s">
        <v>155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162</v>
      </c>
      <c r="BK176" s="230">
        <f>ROUND(I176*H176,2)</f>
        <v>0</v>
      </c>
      <c r="BL176" s="17" t="s">
        <v>161</v>
      </c>
      <c r="BM176" s="229" t="s">
        <v>207</v>
      </c>
    </row>
    <row r="177" s="13" customFormat="1">
      <c r="A177" s="13"/>
      <c r="B177" s="231"/>
      <c r="C177" s="232"/>
      <c r="D177" s="233" t="s">
        <v>164</v>
      </c>
      <c r="E177" s="234" t="s">
        <v>1</v>
      </c>
      <c r="F177" s="235" t="s">
        <v>93</v>
      </c>
      <c r="G177" s="232"/>
      <c r="H177" s="236">
        <v>58.719999999999999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164</v>
      </c>
      <c r="AU177" s="242" t="s">
        <v>162</v>
      </c>
      <c r="AV177" s="13" t="s">
        <v>162</v>
      </c>
      <c r="AW177" s="13" t="s">
        <v>34</v>
      </c>
      <c r="AX177" s="13" t="s">
        <v>86</v>
      </c>
      <c r="AY177" s="242" t="s">
        <v>155</v>
      </c>
    </row>
    <row r="178" s="2" customFormat="1" ht="24.15" customHeight="1">
      <c r="A178" s="38"/>
      <c r="B178" s="39"/>
      <c r="C178" s="217" t="s">
        <v>208</v>
      </c>
      <c r="D178" s="217" t="s">
        <v>157</v>
      </c>
      <c r="E178" s="218" t="s">
        <v>209</v>
      </c>
      <c r="F178" s="219" t="s">
        <v>210</v>
      </c>
      <c r="G178" s="220" t="s">
        <v>90</v>
      </c>
      <c r="H178" s="221">
        <v>180.523</v>
      </c>
      <c r="I178" s="222"/>
      <c r="J178" s="223">
        <f>ROUND(I178*H178,2)</f>
        <v>0</v>
      </c>
      <c r="K178" s="224"/>
      <c r="L178" s="44"/>
      <c r="M178" s="225" t="s">
        <v>1</v>
      </c>
      <c r="N178" s="226" t="s">
        <v>44</v>
      </c>
      <c r="O178" s="91"/>
      <c r="P178" s="227">
        <f>O178*H178</f>
        <v>0</v>
      </c>
      <c r="Q178" s="227">
        <v>0.00025999999999999998</v>
      </c>
      <c r="R178" s="227">
        <f>Q178*H178</f>
        <v>0.046935979999999995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161</v>
      </c>
      <c r="AT178" s="229" t="s">
        <v>157</v>
      </c>
      <c r="AU178" s="229" t="s">
        <v>162</v>
      </c>
      <c r="AY178" s="17" t="s">
        <v>155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162</v>
      </c>
      <c r="BK178" s="230">
        <f>ROUND(I178*H178,2)</f>
        <v>0</v>
      </c>
      <c r="BL178" s="17" t="s">
        <v>161</v>
      </c>
      <c r="BM178" s="229" t="s">
        <v>211</v>
      </c>
    </row>
    <row r="179" s="13" customFormat="1">
      <c r="A179" s="13"/>
      <c r="B179" s="231"/>
      <c r="C179" s="232"/>
      <c r="D179" s="233" t="s">
        <v>164</v>
      </c>
      <c r="E179" s="234" t="s">
        <v>1</v>
      </c>
      <c r="F179" s="235" t="s">
        <v>97</v>
      </c>
      <c r="G179" s="232"/>
      <c r="H179" s="236">
        <v>180.523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164</v>
      </c>
      <c r="AU179" s="242" t="s">
        <v>162</v>
      </c>
      <c r="AV179" s="13" t="s">
        <v>162</v>
      </c>
      <c r="AW179" s="13" t="s">
        <v>34</v>
      </c>
      <c r="AX179" s="13" t="s">
        <v>86</v>
      </c>
      <c r="AY179" s="242" t="s">
        <v>155</v>
      </c>
    </row>
    <row r="180" s="2" customFormat="1" ht="24.15" customHeight="1">
      <c r="A180" s="38"/>
      <c r="B180" s="39"/>
      <c r="C180" s="217" t="s">
        <v>212</v>
      </c>
      <c r="D180" s="217" t="s">
        <v>157</v>
      </c>
      <c r="E180" s="218" t="s">
        <v>213</v>
      </c>
      <c r="F180" s="219" t="s">
        <v>214</v>
      </c>
      <c r="G180" s="220" t="s">
        <v>90</v>
      </c>
      <c r="H180" s="221">
        <v>180.523</v>
      </c>
      <c r="I180" s="222"/>
      <c r="J180" s="223">
        <f>ROUND(I180*H180,2)</f>
        <v>0</v>
      </c>
      <c r="K180" s="224"/>
      <c r="L180" s="44"/>
      <c r="M180" s="225" t="s">
        <v>1</v>
      </c>
      <c r="N180" s="226" t="s">
        <v>44</v>
      </c>
      <c r="O180" s="91"/>
      <c r="P180" s="227">
        <f>O180*H180</f>
        <v>0</v>
      </c>
      <c r="Q180" s="227">
        <v>0.0043800000000000002</v>
      </c>
      <c r="R180" s="227">
        <f>Q180*H180</f>
        <v>0.79069074000000006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161</v>
      </c>
      <c r="AT180" s="229" t="s">
        <v>157</v>
      </c>
      <c r="AU180" s="229" t="s">
        <v>162</v>
      </c>
      <c r="AY180" s="17" t="s">
        <v>155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162</v>
      </c>
      <c r="BK180" s="230">
        <f>ROUND(I180*H180,2)</f>
        <v>0</v>
      </c>
      <c r="BL180" s="17" t="s">
        <v>161</v>
      </c>
      <c r="BM180" s="229" t="s">
        <v>215</v>
      </c>
    </row>
    <row r="181" s="13" customFormat="1">
      <c r="A181" s="13"/>
      <c r="B181" s="231"/>
      <c r="C181" s="232"/>
      <c r="D181" s="233" t="s">
        <v>164</v>
      </c>
      <c r="E181" s="234" t="s">
        <v>1</v>
      </c>
      <c r="F181" s="235" t="s">
        <v>97</v>
      </c>
      <c r="G181" s="232"/>
      <c r="H181" s="236">
        <v>180.523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164</v>
      </c>
      <c r="AU181" s="242" t="s">
        <v>162</v>
      </c>
      <c r="AV181" s="13" t="s">
        <v>162</v>
      </c>
      <c r="AW181" s="13" t="s">
        <v>34</v>
      </c>
      <c r="AX181" s="13" t="s">
        <v>86</v>
      </c>
      <c r="AY181" s="242" t="s">
        <v>155</v>
      </c>
    </row>
    <row r="182" s="2" customFormat="1" ht="24.15" customHeight="1">
      <c r="A182" s="38"/>
      <c r="B182" s="39"/>
      <c r="C182" s="217" t="s">
        <v>216</v>
      </c>
      <c r="D182" s="217" t="s">
        <v>157</v>
      </c>
      <c r="E182" s="218" t="s">
        <v>217</v>
      </c>
      <c r="F182" s="219" t="s">
        <v>218</v>
      </c>
      <c r="G182" s="220" t="s">
        <v>90</v>
      </c>
      <c r="H182" s="221">
        <v>147.72300000000001</v>
      </c>
      <c r="I182" s="222"/>
      <c r="J182" s="223">
        <f>ROUND(I182*H182,2)</f>
        <v>0</v>
      </c>
      <c r="K182" s="224"/>
      <c r="L182" s="44"/>
      <c r="M182" s="225" t="s">
        <v>1</v>
      </c>
      <c r="N182" s="226" t="s">
        <v>44</v>
      </c>
      <c r="O182" s="91"/>
      <c r="P182" s="227">
        <f>O182*H182</f>
        <v>0</v>
      </c>
      <c r="Q182" s="227">
        <v>0.0030000000000000001</v>
      </c>
      <c r="R182" s="227">
        <f>Q182*H182</f>
        <v>0.44316900000000004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161</v>
      </c>
      <c r="AT182" s="229" t="s">
        <v>157</v>
      </c>
      <c r="AU182" s="229" t="s">
        <v>162</v>
      </c>
      <c r="AY182" s="17" t="s">
        <v>155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162</v>
      </c>
      <c r="BK182" s="230">
        <f>ROUND(I182*H182,2)</f>
        <v>0</v>
      </c>
      <c r="BL182" s="17" t="s">
        <v>161</v>
      </c>
      <c r="BM182" s="229" t="s">
        <v>219</v>
      </c>
    </row>
    <row r="183" s="13" customFormat="1">
      <c r="A183" s="13"/>
      <c r="B183" s="231"/>
      <c r="C183" s="232"/>
      <c r="D183" s="233" t="s">
        <v>164</v>
      </c>
      <c r="E183" s="234" t="s">
        <v>1</v>
      </c>
      <c r="F183" s="235" t="s">
        <v>97</v>
      </c>
      <c r="G183" s="232"/>
      <c r="H183" s="236">
        <v>180.523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164</v>
      </c>
      <c r="AU183" s="242" t="s">
        <v>162</v>
      </c>
      <c r="AV183" s="13" t="s">
        <v>162</v>
      </c>
      <c r="AW183" s="13" t="s">
        <v>34</v>
      </c>
      <c r="AX183" s="13" t="s">
        <v>78</v>
      </c>
      <c r="AY183" s="242" t="s">
        <v>155</v>
      </c>
    </row>
    <row r="184" s="13" customFormat="1">
      <c r="A184" s="13"/>
      <c r="B184" s="231"/>
      <c r="C184" s="232"/>
      <c r="D184" s="233" t="s">
        <v>164</v>
      </c>
      <c r="E184" s="234" t="s">
        <v>1</v>
      </c>
      <c r="F184" s="235" t="s">
        <v>220</v>
      </c>
      <c r="G184" s="232"/>
      <c r="H184" s="236">
        <v>-32.799999999999997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164</v>
      </c>
      <c r="AU184" s="242" t="s">
        <v>162</v>
      </c>
      <c r="AV184" s="13" t="s">
        <v>162</v>
      </c>
      <c r="AW184" s="13" t="s">
        <v>34</v>
      </c>
      <c r="AX184" s="13" t="s">
        <v>78</v>
      </c>
      <c r="AY184" s="242" t="s">
        <v>155</v>
      </c>
    </row>
    <row r="185" s="14" customFormat="1">
      <c r="A185" s="14"/>
      <c r="B185" s="243"/>
      <c r="C185" s="244"/>
      <c r="D185" s="233" t="s">
        <v>164</v>
      </c>
      <c r="E185" s="245" t="s">
        <v>1</v>
      </c>
      <c r="F185" s="246" t="s">
        <v>167</v>
      </c>
      <c r="G185" s="244"/>
      <c r="H185" s="247">
        <v>147.72300000000001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164</v>
      </c>
      <c r="AU185" s="253" t="s">
        <v>162</v>
      </c>
      <c r="AV185" s="14" t="s">
        <v>161</v>
      </c>
      <c r="AW185" s="14" t="s">
        <v>34</v>
      </c>
      <c r="AX185" s="14" t="s">
        <v>86</v>
      </c>
      <c r="AY185" s="253" t="s">
        <v>155</v>
      </c>
    </row>
    <row r="186" s="2" customFormat="1" ht="24.15" customHeight="1">
      <c r="A186" s="38"/>
      <c r="B186" s="39"/>
      <c r="C186" s="217" t="s">
        <v>221</v>
      </c>
      <c r="D186" s="217" t="s">
        <v>157</v>
      </c>
      <c r="E186" s="218" t="s">
        <v>222</v>
      </c>
      <c r="F186" s="219" t="s">
        <v>223</v>
      </c>
      <c r="G186" s="220" t="s">
        <v>90</v>
      </c>
      <c r="H186" s="221">
        <v>15.34</v>
      </c>
      <c r="I186" s="222"/>
      <c r="J186" s="223">
        <f>ROUND(I186*H186,2)</f>
        <v>0</v>
      </c>
      <c r="K186" s="224"/>
      <c r="L186" s="44"/>
      <c r="M186" s="225" t="s">
        <v>1</v>
      </c>
      <c r="N186" s="226" t="s">
        <v>44</v>
      </c>
      <c r="O186" s="91"/>
      <c r="P186" s="227">
        <f>O186*H186</f>
        <v>0</v>
      </c>
      <c r="Q186" s="227">
        <v>0.015400000000000001</v>
      </c>
      <c r="R186" s="227">
        <f>Q186*H186</f>
        <v>0.236236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161</v>
      </c>
      <c r="AT186" s="229" t="s">
        <v>157</v>
      </c>
      <c r="AU186" s="229" t="s">
        <v>162</v>
      </c>
      <c r="AY186" s="17" t="s">
        <v>155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162</v>
      </c>
      <c r="BK186" s="230">
        <f>ROUND(I186*H186,2)</f>
        <v>0</v>
      </c>
      <c r="BL186" s="17" t="s">
        <v>161</v>
      </c>
      <c r="BM186" s="229" t="s">
        <v>224</v>
      </c>
    </row>
    <row r="187" s="15" customFormat="1">
      <c r="A187" s="15"/>
      <c r="B187" s="254"/>
      <c r="C187" s="255"/>
      <c r="D187" s="233" t="s">
        <v>164</v>
      </c>
      <c r="E187" s="256" t="s">
        <v>1</v>
      </c>
      <c r="F187" s="257" t="s">
        <v>175</v>
      </c>
      <c r="G187" s="255"/>
      <c r="H187" s="256" t="s">
        <v>1</v>
      </c>
      <c r="I187" s="258"/>
      <c r="J187" s="255"/>
      <c r="K187" s="255"/>
      <c r="L187" s="259"/>
      <c r="M187" s="260"/>
      <c r="N187" s="261"/>
      <c r="O187" s="261"/>
      <c r="P187" s="261"/>
      <c r="Q187" s="261"/>
      <c r="R187" s="261"/>
      <c r="S187" s="261"/>
      <c r="T187" s="26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3" t="s">
        <v>164</v>
      </c>
      <c r="AU187" s="263" t="s">
        <v>162</v>
      </c>
      <c r="AV187" s="15" t="s">
        <v>86</v>
      </c>
      <c r="AW187" s="15" t="s">
        <v>34</v>
      </c>
      <c r="AX187" s="15" t="s">
        <v>78</v>
      </c>
      <c r="AY187" s="263" t="s">
        <v>155</v>
      </c>
    </row>
    <row r="188" s="13" customFormat="1">
      <c r="A188" s="13"/>
      <c r="B188" s="231"/>
      <c r="C188" s="232"/>
      <c r="D188" s="233" t="s">
        <v>164</v>
      </c>
      <c r="E188" s="234" t="s">
        <v>1</v>
      </c>
      <c r="F188" s="235" t="s">
        <v>225</v>
      </c>
      <c r="G188" s="232"/>
      <c r="H188" s="236">
        <v>9.3599999999999994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164</v>
      </c>
      <c r="AU188" s="242" t="s">
        <v>162</v>
      </c>
      <c r="AV188" s="13" t="s">
        <v>162</v>
      </c>
      <c r="AW188" s="13" t="s">
        <v>34</v>
      </c>
      <c r="AX188" s="13" t="s">
        <v>78</v>
      </c>
      <c r="AY188" s="242" t="s">
        <v>155</v>
      </c>
    </row>
    <row r="189" s="15" customFormat="1">
      <c r="A189" s="15"/>
      <c r="B189" s="254"/>
      <c r="C189" s="255"/>
      <c r="D189" s="233" t="s">
        <v>164</v>
      </c>
      <c r="E189" s="256" t="s">
        <v>1</v>
      </c>
      <c r="F189" s="257" t="s">
        <v>226</v>
      </c>
      <c r="G189" s="255"/>
      <c r="H189" s="256" t="s">
        <v>1</v>
      </c>
      <c r="I189" s="258"/>
      <c r="J189" s="255"/>
      <c r="K189" s="255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164</v>
      </c>
      <c r="AU189" s="263" t="s">
        <v>162</v>
      </c>
      <c r="AV189" s="15" t="s">
        <v>86</v>
      </c>
      <c r="AW189" s="15" t="s">
        <v>34</v>
      </c>
      <c r="AX189" s="15" t="s">
        <v>78</v>
      </c>
      <c r="AY189" s="263" t="s">
        <v>155</v>
      </c>
    </row>
    <row r="190" s="13" customFormat="1">
      <c r="A190" s="13"/>
      <c r="B190" s="231"/>
      <c r="C190" s="232"/>
      <c r="D190" s="233" t="s">
        <v>164</v>
      </c>
      <c r="E190" s="234" t="s">
        <v>1</v>
      </c>
      <c r="F190" s="235" t="s">
        <v>227</v>
      </c>
      <c r="G190" s="232"/>
      <c r="H190" s="236">
        <v>5.9800000000000004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164</v>
      </c>
      <c r="AU190" s="242" t="s">
        <v>162</v>
      </c>
      <c r="AV190" s="13" t="s">
        <v>162</v>
      </c>
      <c r="AW190" s="13" t="s">
        <v>34</v>
      </c>
      <c r="AX190" s="13" t="s">
        <v>78</v>
      </c>
      <c r="AY190" s="242" t="s">
        <v>155</v>
      </c>
    </row>
    <row r="191" s="14" customFormat="1">
      <c r="A191" s="14"/>
      <c r="B191" s="243"/>
      <c r="C191" s="244"/>
      <c r="D191" s="233" t="s">
        <v>164</v>
      </c>
      <c r="E191" s="245" t="s">
        <v>1</v>
      </c>
      <c r="F191" s="246" t="s">
        <v>167</v>
      </c>
      <c r="G191" s="244"/>
      <c r="H191" s="247">
        <v>15.34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164</v>
      </c>
      <c r="AU191" s="253" t="s">
        <v>162</v>
      </c>
      <c r="AV191" s="14" t="s">
        <v>161</v>
      </c>
      <c r="AW191" s="14" t="s">
        <v>34</v>
      </c>
      <c r="AX191" s="14" t="s">
        <v>86</v>
      </c>
      <c r="AY191" s="253" t="s">
        <v>155</v>
      </c>
    </row>
    <row r="192" s="2" customFormat="1" ht="24.15" customHeight="1">
      <c r="A192" s="38"/>
      <c r="B192" s="39"/>
      <c r="C192" s="217" t="s">
        <v>228</v>
      </c>
      <c r="D192" s="217" t="s">
        <v>157</v>
      </c>
      <c r="E192" s="218" t="s">
        <v>229</v>
      </c>
      <c r="F192" s="219" t="s">
        <v>230</v>
      </c>
      <c r="G192" s="220" t="s">
        <v>90</v>
      </c>
      <c r="H192" s="221">
        <v>2</v>
      </c>
      <c r="I192" s="222"/>
      <c r="J192" s="223">
        <f>ROUND(I192*H192,2)</f>
        <v>0</v>
      </c>
      <c r="K192" s="224"/>
      <c r="L192" s="44"/>
      <c r="M192" s="225" t="s">
        <v>1</v>
      </c>
      <c r="N192" s="226" t="s">
        <v>44</v>
      </c>
      <c r="O192" s="91"/>
      <c r="P192" s="227">
        <f>O192*H192</f>
        <v>0</v>
      </c>
      <c r="Q192" s="227">
        <v>0.038199999999999998</v>
      </c>
      <c r="R192" s="227">
        <f>Q192*H192</f>
        <v>0.076399999999999996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161</v>
      </c>
      <c r="AT192" s="229" t="s">
        <v>157</v>
      </c>
      <c r="AU192" s="229" t="s">
        <v>162</v>
      </c>
      <c r="AY192" s="17" t="s">
        <v>155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162</v>
      </c>
      <c r="BK192" s="230">
        <f>ROUND(I192*H192,2)</f>
        <v>0</v>
      </c>
      <c r="BL192" s="17" t="s">
        <v>161</v>
      </c>
      <c r="BM192" s="229" t="s">
        <v>231</v>
      </c>
    </row>
    <row r="193" s="13" customFormat="1">
      <c r="A193" s="13"/>
      <c r="B193" s="231"/>
      <c r="C193" s="232"/>
      <c r="D193" s="233" t="s">
        <v>164</v>
      </c>
      <c r="E193" s="234" t="s">
        <v>1</v>
      </c>
      <c r="F193" s="235" t="s">
        <v>232</v>
      </c>
      <c r="G193" s="232"/>
      <c r="H193" s="236">
        <v>1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164</v>
      </c>
      <c r="AU193" s="242" t="s">
        <v>162</v>
      </c>
      <c r="AV193" s="13" t="s">
        <v>162</v>
      </c>
      <c r="AW193" s="13" t="s">
        <v>34</v>
      </c>
      <c r="AX193" s="13" t="s">
        <v>78</v>
      </c>
      <c r="AY193" s="242" t="s">
        <v>155</v>
      </c>
    </row>
    <row r="194" s="13" customFormat="1">
      <c r="A194" s="13"/>
      <c r="B194" s="231"/>
      <c r="C194" s="232"/>
      <c r="D194" s="233" t="s">
        <v>164</v>
      </c>
      <c r="E194" s="234" t="s">
        <v>1</v>
      </c>
      <c r="F194" s="235" t="s">
        <v>232</v>
      </c>
      <c r="G194" s="232"/>
      <c r="H194" s="236">
        <v>1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164</v>
      </c>
      <c r="AU194" s="242" t="s">
        <v>162</v>
      </c>
      <c r="AV194" s="13" t="s">
        <v>162</v>
      </c>
      <c r="AW194" s="13" t="s">
        <v>34</v>
      </c>
      <c r="AX194" s="13" t="s">
        <v>78</v>
      </c>
      <c r="AY194" s="242" t="s">
        <v>155</v>
      </c>
    </row>
    <row r="195" s="14" customFormat="1">
      <c r="A195" s="14"/>
      <c r="B195" s="243"/>
      <c r="C195" s="244"/>
      <c r="D195" s="233" t="s">
        <v>164</v>
      </c>
      <c r="E195" s="245" t="s">
        <v>1</v>
      </c>
      <c r="F195" s="246" t="s">
        <v>167</v>
      </c>
      <c r="G195" s="244"/>
      <c r="H195" s="247">
        <v>2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164</v>
      </c>
      <c r="AU195" s="253" t="s">
        <v>162</v>
      </c>
      <c r="AV195" s="14" t="s">
        <v>161</v>
      </c>
      <c r="AW195" s="14" t="s">
        <v>34</v>
      </c>
      <c r="AX195" s="14" t="s">
        <v>86</v>
      </c>
      <c r="AY195" s="253" t="s">
        <v>155</v>
      </c>
    </row>
    <row r="196" s="2" customFormat="1" ht="24.15" customHeight="1">
      <c r="A196" s="38"/>
      <c r="B196" s="39"/>
      <c r="C196" s="217" t="s">
        <v>8</v>
      </c>
      <c r="D196" s="217" t="s">
        <v>157</v>
      </c>
      <c r="E196" s="218" t="s">
        <v>233</v>
      </c>
      <c r="F196" s="219" t="s">
        <v>234</v>
      </c>
      <c r="G196" s="220" t="s">
        <v>90</v>
      </c>
      <c r="H196" s="221">
        <v>58.719999999999999</v>
      </c>
      <c r="I196" s="222"/>
      <c r="J196" s="223">
        <f>ROUND(I196*H196,2)</f>
        <v>0</v>
      </c>
      <c r="K196" s="224"/>
      <c r="L196" s="44"/>
      <c r="M196" s="225" t="s">
        <v>1</v>
      </c>
      <c r="N196" s="226" t="s">
        <v>44</v>
      </c>
      <c r="O196" s="91"/>
      <c r="P196" s="227">
        <f>O196*H196</f>
        <v>0</v>
      </c>
      <c r="Q196" s="227">
        <v>0.094500000000000001</v>
      </c>
      <c r="R196" s="227">
        <f>Q196*H196</f>
        <v>5.5490399999999998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161</v>
      </c>
      <c r="AT196" s="229" t="s">
        <v>157</v>
      </c>
      <c r="AU196" s="229" t="s">
        <v>162</v>
      </c>
      <c r="AY196" s="17" t="s">
        <v>155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162</v>
      </c>
      <c r="BK196" s="230">
        <f>ROUND(I196*H196,2)</f>
        <v>0</v>
      </c>
      <c r="BL196" s="17" t="s">
        <v>161</v>
      </c>
      <c r="BM196" s="229" t="s">
        <v>235</v>
      </c>
    </row>
    <row r="197" s="13" customFormat="1">
      <c r="A197" s="13"/>
      <c r="B197" s="231"/>
      <c r="C197" s="232"/>
      <c r="D197" s="233" t="s">
        <v>164</v>
      </c>
      <c r="E197" s="234" t="s">
        <v>1</v>
      </c>
      <c r="F197" s="235" t="s">
        <v>93</v>
      </c>
      <c r="G197" s="232"/>
      <c r="H197" s="236">
        <v>58.719999999999999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164</v>
      </c>
      <c r="AU197" s="242" t="s">
        <v>162</v>
      </c>
      <c r="AV197" s="13" t="s">
        <v>162</v>
      </c>
      <c r="AW197" s="13" t="s">
        <v>34</v>
      </c>
      <c r="AX197" s="13" t="s">
        <v>86</v>
      </c>
      <c r="AY197" s="242" t="s">
        <v>155</v>
      </c>
    </row>
    <row r="198" s="2" customFormat="1" ht="16.5" customHeight="1">
      <c r="A198" s="38"/>
      <c r="B198" s="39"/>
      <c r="C198" s="217" t="s">
        <v>236</v>
      </c>
      <c r="D198" s="217" t="s">
        <v>157</v>
      </c>
      <c r="E198" s="218" t="s">
        <v>237</v>
      </c>
      <c r="F198" s="219" t="s">
        <v>238</v>
      </c>
      <c r="G198" s="220" t="s">
        <v>90</v>
      </c>
      <c r="H198" s="221">
        <v>58.719999999999999</v>
      </c>
      <c r="I198" s="222"/>
      <c r="J198" s="223">
        <f>ROUND(I198*H198,2)</f>
        <v>0</v>
      </c>
      <c r="K198" s="224"/>
      <c r="L198" s="44"/>
      <c r="M198" s="225" t="s">
        <v>1</v>
      </c>
      <c r="N198" s="226" t="s">
        <v>44</v>
      </c>
      <c r="O198" s="91"/>
      <c r="P198" s="227">
        <f>O198*H198</f>
        <v>0</v>
      </c>
      <c r="Q198" s="227">
        <v>0.00012999999999999999</v>
      </c>
      <c r="R198" s="227">
        <f>Q198*H198</f>
        <v>0.0076335999999999991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161</v>
      </c>
      <c r="AT198" s="229" t="s">
        <v>157</v>
      </c>
      <c r="AU198" s="229" t="s">
        <v>162</v>
      </c>
      <c r="AY198" s="17" t="s">
        <v>155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162</v>
      </c>
      <c r="BK198" s="230">
        <f>ROUND(I198*H198,2)</f>
        <v>0</v>
      </c>
      <c r="BL198" s="17" t="s">
        <v>161</v>
      </c>
      <c r="BM198" s="229" t="s">
        <v>239</v>
      </c>
    </row>
    <row r="199" s="13" customFormat="1">
      <c r="A199" s="13"/>
      <c r="B199" s="231"/>
      <c r="C199" s="232"/>
      <c r="D199" s="233" t="s">
        <v>164</v>
      </c>
      <c r="E199" s="234" t="s">
        <v>1</v>
      </c>
      <c r="F199" s="235" t="s">
        <v>93</v>
      </c>
      <c r="G199" s="232"/>
      <c r="H199" s="236">
        <v>58.719999999999999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164</v>
      </c>
      <c r="AU199" s="242" t="s">
        <v>162</v>
      </c>
      <c r="AV199" s="13" t="s">
        <v>162</v>
      </c>
      <c r="AW199" s="13" t="s">
        <v>34</v>
      </c>
      <c r="AX199" s="13" t="s">
        <v>86</v>
      </c>
      <c r="AY199" s="242" t="s">
        <v>155</v>
      </c>
    </row>
    <row r="200" s="2" customFormat="1" ht="33" customHeight="1">
      <c r="A200" s="38"/>
      <c r="B200" s="39"/>
      <c r="C200" s="217" t="s">
        <v>240</v>
      </c>
      <c r="D200" s="217" t="s">
        <v>157</v>
      </c>
      <c r="E200" s="218" t="s">
        <v>241</v>
      </c>
      <c r="F200" s="219" t="s">
        <v>242</v>
      </c>
      <c r="G200" s="220" t="s">
        <v>243</v>
      </c>
      <c r="H200" s="221">
        <v>79.099999999999994</v>
      </c>
      <c r="I200" s="222"/>
      <c r="J200" s="223">
        <f>ROUND(I200*H200,2)</f>
        <v>0</v>
      </c>
      <c r="K200" s="224"/>
      <c r="L200" s="44"/>
      <c r="M200" s="225" t="s">
        <v>1</v>
      </c>
      <c r="N200" s="226" t="s">
        <v>44</v>
      </c>
      <c r="O200" s="91"/>
      <c r="P200" s="227">
        <f>O200*H200</f>
        <v>0</v>
      </c>
      <c r="Q200" s="227">
        <v>2.0000000000000002E-05</v>
      </c>
      <c r="R200" s="227">
        <f>Q200*H200</f>
        <v>0.0015820000000000001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161</v>
      </c>
      <c r="AT200" s="229" t="s">
        <v>157</v>
      </c>
      <c r="AU200" s="229" t="s">
        <v>162</v>
      </c>
      <c r="AY200" s="17" t="s">
        <v>155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162</v>
      </c>
      <c r="BK200" s="230">
        <f>ROUND(I200*H200,2)</f>
        <v>0</v>
      </c>
      <c r="BL200" s="17" t="s">
        <v>161</v>
      </c>
      <c r="BM200" s="229" t="s">
        <v>244</v>
      </c>
    </row>
    <row r="201" s="13" customFormat="1">
      <c r="A201" s="13"/>
      <c r="B201" s="231"/>
      <c r="C201" s="232"/>
      <c r="D201" s="233" t="s">
        <v>164</v>
      </c>
      <c r="E201" s="234" t="s">
        <v>1</v>
      </c>
      <c r="F201" s="235" t="s">
        <v>245</v>
      </c>
      <c r="G201" s="232"/>
      <c r="H201" s="236">
        <v>13.4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164</v>
      </c>
      <c r="AU201" s="242" t="s">
        <v>162</v>
      </c>
      <c r="AV201" s="13" t="s">
        <v>162</v>
      </c>
      <c r="AW201" s="13" t="s">
        <v>34</v>
      </c>
      <c r="AX201" s="13" t="s">
        <v>78</v>
      </c>
      <c r="AY201" s="242" t="s">
        <v>155</v>
      </c>
    </row>
    <row r="202" s="13" customFormat="1">
      <c r="A202" s="13"/>
      <c r="B202" s="231"/>
      <c r="C202" s="232"/>
      <c r="D202" s="233" t="s">
        <v>164</v>
      </c>
      <c r="E202" s="234" t="s">
        <v>1</v>
      </c>
      <c r="F202" s="235" t="s">
        <v>246</v>
      </c>
      <c r="G202" s="232"/>
      <c r="H202" s="236">
        <v>18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164</v>
      </c>
      <c r="AU202" s="242" t="s">
        <v>162</v>
      </c>
      <c r="AV202" s="13" t="s">
        <v>162</v>
      </c>
      <c r="AW202" s="13" t="s">
        <v>34</v>
      </c>
      <c r="AX202" s="13" t="s">
        <v>78</v>
      </c>
      <c r="AY202" s="242" t="s">
        <v>155</v>
      </c>
    </row>
    <row r="203" s="13" customFormat="1">
      <c r="A203" s="13"/>
      <c r="B203" s="231"/>
      <c r="C203" s="232"/>
      <c r="D203" s="233" t="s">
        <v>164</v>
      </c>
      <c r="E203" s="234" t="s">
        <v>1</v>
      </c>
      <c r="F203" s="235" t="s">
        <v>247</v>
      </c>
      <c r="G203" s="232"/>
      <c r="H203" s="236">
        <v>15.4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164</v>
      </c>
      <c r="AU203" s="242" t="s">
        <v>162</v>
      </c>
      <c r="AV203" s="13" t="s">
        <v>162</v>
      </c>
      <c r="AW203" s="13" t="s">
        <v>34</v>
      </c>
      <c r="AX203" s="13" t="s">
        <v>78</v>
      </c>
      <c r="AY203" s="242" t="s">
        <v>155</v>
      </c>
    </row>
    <row r="204" s="13" customFormat="1">
      <c r="A204" s="13"/>
      <c r="B204" s="231"/>
      <c r="C204" s="232"/>
      <c r="D204" s="233" t="s">
        <v>164</v>
      </c>
      <c r="E204" s="234" t="s">
        <v>1</v>
      </c>
      <c r="F204" s="235" t="s">
        <v>248</v>
      </c>
      <c r="G204" s="232"/>
      <c r="H204" s="236">
        <v>15.6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164</v>
      </c>
      <c r="AU204" s="242" t="s">
        <v>162</v>
      </c>
      <c r="AV204" s="13" t="s">
        <v>162</v>
      </c>
      <c r="AW204" s="13" t="s">
        <v>34</v>
      </c>
      <c r="AX204" s="13" t="s">
        <v>78</v>
      </c>
      <c r="AY204" s="242" t="s">
        <v>155</v>
      </c>
    </row>
    <row r="205" s="13" customFormat="1">
      <c r="A205" s="13"/>
      <c r="B205" s="231"/>
      <c r="C205" s="232"/>
      <c r="D205" s="233" t="s">
        <v>164</v>
      </c>
      <c r="E205" s="234" t="s">
        <v>1</v>
      </c>
      <c r="F205" s="235" t="s">
        <v>249</v>
      </c>
      <c r="G205" s="232"/>
      <c r="H205" s="236">
        <v>4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164</v>
      </c>
      <c r="AU205" s="242" t="s">
        <v>162</v>
      </c>
      <c r="AV205" s="13" t="s">
        <v>162</v>
      </c>
      <c r="AW205" s="13" t="s">
        <v>34</v>
      </c>
      <c r="AX205" s="13" t="s">
        <v>78</v>
      </c>
      <c r="AY205" s="242" t="s">
        <v>155</v>
      </c>
    </row>
    <row r="206" s="13" customFormat="1">
      <c r="A206" s="13"/>
      <c r="B206" s="231"/>
      <c r="C206" s="232"/>
      <c r="D206" s="233" t="s">
        <v>164</v>
      </c>
      <c r="E206" s="234" t="s">
        <v>1</v>
      </c>
      <c r="F206" s="235" t="s">
        <v>250</v>
      </c>
      <c r="G206" s="232"/>
      <c r="H206" s="236">
        <v>4.7000000000000002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164</v>
      </c>
      <c r="AU206" s="242" t="s">
        <v>162</v>
      </c>
      <c r="AV206" s="13" t="s">
        <v>162</v>
      </c>
      <c r="AW206" s="13" t="s">
        <v>34</v>
      </c>
      <c r="AX206" s="13" t="s">
        <v>78</v>
      </c>
      <c r="AY206" s="242" t="s">
        <v>155</v>
      </c>
    </row>
    <row r="207" s="13" customFormat="1">
      <c r="A207" s="13"/>
      <c r="B207" s="231"/>
      <c r="C207" s="232"/>
      <c r="D207" s="233" t="s">
        <v>164</v>
      </c>
      <c r="E207" s="234" t="s">
        <v>1</v>
      </c>
      <c r="F207" s="235" t="s">
        <v>251</v>
      </c>
      <c r="G207" s="232"/>
      <c r="H207" s="236">
        <v>8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164</v>
      </c>
      <c r="AU207" s="242" t="s">
        <v>162</v>
      </c>
      <c r="AV207" s="13" t="s">
        <v>162</v>
      </c>
      <c r="AW207" s="13" t="s">
        <v>34</v>
      </c>
      <c r="AX207" s="13" t="s">
        <v>78</v>
      </c>
      <c r="AY207" s="242" t="s">
        <v>155</v>
      </c>
    </row>
    <row r="208" s="14" customFormat="1">
      <c r="A208" s="14"/>
      <c r="B208" s="243"/>
      <c r="C208" s="244"/>
      <c r="D208" s="233" t="s">
        <v>164</v>
      </c>
      <c r="E208" s="245" t="s">
        <v>1</v>
      </c>
      <c r="F208" s="246" t="s">
        <v>167</v>
      </c>
      <c r="G208" s="244"/>
      <c r="H208" s="247">
        <v>79.099999999999994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164</v>
      </c>
      <c r="AU208" s="253" t="s">
        <v>162</v>
      </c>
      <c r="AV208" s="14" t="s">
        <v>161</v>
      </c>
      <c r="AW208" s="14" t="s">
        <v>34</v>
      </c>
      <c r="AX208" s="14" t="s">
        <v>86</v>
      </c>
      <c r="AY208" s="253" t="s">
        <v>155</v>
      </c>
    </row>
    <row r="209" s="12" customFormat="1" ht="22.8" customHeight="1">
      <c r="A209" s="12"/>
      <c r="B209" s="202"/>
      <c r="C209" s="203"/>
      <c r="D209" s="204" t="s">
        <v>77</v>
      </c>
      <c r="E209" s="215" t="s">
        <v>204</v>
      </c>
      <c r="F209" s="215" t="s">
        <v>252</v>
      </c>
      <c r="G209" s="203"/>
      <c r="H209" s="203"/>
      <c r="I209" s="206"/>
      <c r="J209" s="216">
        <f>BK209</f>
        <v>0</v>
      </c>
      <c r="K209" s="203"/>
      <c r="L209" s="207"/>
      <c r="M209" s="208"/>
      <c r="N209" s="209"/>
      <c r="O209" s="209"/>
      <c r="P209" s="210">
        <f>SUM(P210:P239)</f>
        <v>0</v>
      </c>
      <c r="Q209" s="209"/>
      <c r="R209" s="210">
        <f>SUM(R210:R239)</f>
        <v>0.0023488000000000003</v>
      </c>
      <c r="S209" s="209"/>
      <c r="T209" s="211">
        <f>SUM(T210:T239)</f>
        <v>6.3519099999999993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86</v>
      </c>
      <c r="AT209" s="213" t="s">
        <v>77</v>
      </c>
      <c r="AU209" s="213" t="s">
        <v>86</v>
      </c>
      <c r="AY209" s="212" t="s">
        <v>155</v>
      </c>
      <c r="BK209" s="214">
        <f>SUM(BK210:BK239)</f>
        <v>0</v>
      </c>
    </row>
    <row r="210" s="2" customFormat="1" ht="24.15" customHeight="1">
      <c r="A210" s="38"/>
      <c r="B210" s="39"/>
      <c r="C210" s="217" t="s">
        <v>253</v>
      </c>
      <c r="D210" s="217" t="s">
        <v>157</v>
      </c>
      <c r="E210" s="218" t="s">
        <v>254</v>
      </c>
      <c r="F210" s="219" t="s">
        <v>255</v>
      </c>
      <c r="G210" s="220" t="s">
        <v>90</v>
      </c>
      <c r="H210" s="221">
        <v>58.719999999999999</v>
      </c>
      <c r="I210" s="222"/>
      <c r="J210" s="223">
        <f>ROUND(I210*H210,2)</f>
        <v>0</v>
      </c>
      <c r="K210" s="224"/>
      <c r="L210" s="44"/>
      <c r="M210" s="225" t="s">
        <v>1</v>
      </c>
      <c r="N210" s="226" t="s">
        <v>44</v>
      </c>
      <c r="O210" s="91"/>
      <c r="P210" s="227">
        <f>O210*H210</f>
        <v>0</v>
      </c>
      <c r="Q210" s="227">
        <v>4.0000000000000003E-05</v>
      </c>
      <c r="R210" s="227">
        <f>Q210*H210</f>
        <v>0.0023488000000000003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161</v>
      </c>
      <c r="AT210" s="229" t="s">
        <v>157</v>
      </c>
      <c r="AU210" s="229" t="s">
        <v>162</v>
      </c>
      <c r="AY210" s="17" t="s">
        <v>155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162</v>
      </c>
      <c r="BK210" s="230">
        <f>ROUND(I210*H210,2)</f>
        <v>0</v>
      </c>
      <c r="BL210" s="17" t="s">
        <v>161</v>
      </c>
      <c r="BM210" s="229" t="s">
        <v>256</v>
      </c>
    </row>
    <row r="211" s="13" customFormat="1">
      <c r="A211" s="13"/>
      <c r="B211" s="231"/>
      <c r="C211" s="232"/>
      <c r="D211" s="233" t="s">
        <v>164</v>
      </c>
      <c r="E211" s="234" t="s">
        <v>1</v>
      </c>
      <c r="F211" s="235" t="s">
        <v>93</v>
      </c>
      <c r="G211" s="232"/>
      <c r="H211" s="236">
        <v>58.719999999999999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164</v>
      </c>
      <c r="AU211" s="242" t="s">
        <v>162</v>
      </c>
      <c r="AV211" s="13" t="s">
        <v>162</v>
      </c>
      <c r="AW211" s="13" t="s">
        <v>34</v>
      </c>
      <c r="AX211" s="13" t="s">
        <v>78</v>
      </c>
      <c r="AY211" s="242" t="s">
        <v>155</v>
      </c>
    </row>
    <row r="212" s="14" customFormat="1">
      <c r="A212" s="14"/>
      <c r="B212" s="243"/>
      <c r="C212" s="244"/>
      <c r="D212" s="233" t="s">
        <v>164</v>
      </c>
      <c r="E212" s="245" t="s">
        <v>1</v>
      </c>
      <c r="F212" s="246" t="s">
        <v>167</v>
      </c>
      <c r="G212" s="244"/>
      <c r="H212" s="247">
        <v>58.719999999999999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164</v>
      </c>
      <c r="AU212" s="253" t="s">
        <v>162</v>
      </c>
      <c r="AV212" s="14" t="s">
        <v>161</v>
      </c>
      <c r="AW212" s="14" t="s">
        <v>34</v>
      </c>
      <c r="AX212" s="14" t="s">
        <v>86</v>
      </c>
      <c r="AY212" s="253" t="s">
        <v>155</v>
      </c>
    </row>
    <row r="213" s="2" customFormat="1" ht="21.75" customHeight="1">
      <c r="A213" s="38"/>
      <c r="B213" s="39"/>
      <c r="C213" s="217" t="s">
        <v>257</v>
      </c>
      <c r="D213" s="217" t="s">
        <v>157</v>
      </c>
      <c r="E213" s="218" t="s">
        <v>258</v>
      </c>
      <c r="F213" s="219" t="s">
        <v>259</v>
      </c>
      <c r="G213" s="220" t="s">
        <v>90</v>
      </c>
      <c r="H213" s="221">
        <v>10.789999999999999</v>
      </c>
      <c r="I213" s="222"/>
      <c r="J213" s="223">
        <f>ROUND(I213*H213,2)</f>
        <v>0</v>
      </c>
      <c r="K213" s="224"/>
      <c r="L213" s="44"/>
      <c r="M213" s="225" t="s">
        <v>1</v>
      </c>
      <c r="N213" s="226" t="s">
        <v>44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0.13100000000000001</v>
      </c>
      <c r="T213" s="228">
        <f>S213*H213</f>
        <v>1.4134899999999999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161</v>
      </c>
      <c r="AT213" s="229" t="s">
        <v>157</v>
      </c>
      <c r="AU213" s="229" t="s">
        <v>162</v>
      </c>
      <c r="AY213" s="17" t="s">
        <v>155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162</v>
      </c>
      <c r="BK213" s="230">
        <f>ROUND(I213*H213,2)</f>
        <v>0</v>
      </c>
      <c r="BL213" s="17" t="s">
        <v>161</v>
      </c>
      <c r="BM213" s="229" t="s">
        <v>260</v>
      </c>
    </row>
    <row r="214" s="13" customFormat="1">
      <c r="A214" s="13"/>
      <c r="B214" s="231"/>
      <c r="C214" s="232"/>
      <c r="D214" s="233" t="s">
        <v>164</v>
      </c>
      <c r="E214" s="234" t="s">
        <v>1</v>
      </c>
      <c r="F214" s="235" t="s">
        <v>261</v>
      </c>
      <c r="G214" s="232"/>
      <c r="H214" s="236">
        <v>1.54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164</v>
      </c>
      <c r="AU214" s="242" t="s">
        <v>162</v>
      </c>
      <c r="AV214" s="13" t="s">
        <v>162</v>
      </c>
      <c r="AW214" s="13" t="s">
        <v>34</v>
      </c>
      <c r="AX214" s="13" t="s">
        <v>78</v>
      </c>
      <c r="AY214" s="242" t="s">
        <v>155</v>
      </c>
    </row>
    <row r="215" s="13" customFormat="1">
      <c r="A215" s="13"/>
      <c r="B215" s="231"/>
      <c r="C215" s="232"/>
      <c r="D215" s="233" t="s">
        <v>164</v>
      </c>
      <c r="E215" s="234" t="s">
        <v>1</v>
      </c>
      <c r="F215" s="235" t="s">
        <v>262</v>
      </c>
      <c r="G215" s="232"/>
      <c r="H215" s="236">
        <v>9.25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164</v>
      </c>
      <c r="AU215" s="242" t="s">
        <v>162</v>
      </c>
      <c r="AV215" s="13" t="s">
        <v>162</v>
      </c>
      <c r="AW215" s="13" t="s">
        <v>34</v>
      </c>
      <c r="AX215" s="13" t="s">
        <v>78</v>
      </c>
      <c r="AY215" s="242" t="s">
        <v>155</v>
      </c>
    </row>
    <row r="216" s="14" customFormat="1">
      <c r="A216" s="14"/>
      <c r="B216" s="243"/>
      <c r="C216" s="244"/>
      <c r="D216" s="233" t="s">
        <v>164</v>
      </c>
      <c r="E216" s="245" t="s">
        <v>1</v>
      </c>
      <c r="F216" s="246" t="s">
        <v>167</v>
      </c>
      <c r="G216" s="244"/>
      <c r="H216" s="247">
        <v>10.789999999999999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164</v>
      </c>
      <c r="AU216" s="253" t="s">
        <v>162</v>
      </c>
      <c r="AV216" s="14" t="s">
        <v>161</v>
      </c>
      <c r="AW216" s="14" t="s">
        <v>34</v>
      </c>
      <c r="AX216" s="14" t="s">
        <v>86</v>
      </c>
      <c r="AY216" s="253" t="s">
        <v>155</v>
      </c>
    </row>
    <row r="217" s="2" customFormat="1" ht="37.8" customHeight="1">
      <c r="A217" s="38"/>
      <c r="B217" s="39"/>
      <c r="C217" s="217" t="s">
        <v>263</v>
      </c>
      <c r="D217" s="217" t="s">
        <v>157</v>
      </c>
      <c r="E217" s="218" t="s">
        <v>264</v>
      </c>
      <c r="F217" s="219" t="s">
        <v>265</v>
      </c>
      <c r="G217" s="220" t="s">
        <v>266</v>
      </c>
      <c r="H217" s="221">
        <v>1.1930000000000001</v>
      </c>
      <c r="I217" s="222"/>
      <c r="J217" s="223">
        <f>ROUND(I217*H217,2)</f>
        <v>0</v>
      </c>
      <c r="K217" s="224"/>
      <c r="L217" s="44"/>
      <c r="M217" s="225" t="s">
        <v>1</v>
      </c>
      <c r="N217" s="226" t="s">
        <v>44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2.2000000000000002</v>
      </c>
      <c r="T217" s="228">
        <f>S217*H217</f>
        <v>2.6246000000000005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161</v>
      </c>
      <c r="AT217" s="229" t="s">
        <v>157</v>
      </c>
      <c r="AU217" s="229" t="s">
        <v>162</v>
      </c>
      <c r="AY217" s="17" t="s">
        <v>155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162</v>
      </c>
      <c r="BK217" s="230">
        <f>ROUND(I217*H217,2)</f>
        <v>0</v>
      </c>
      <c r="BL217" s="17" t="s">
        <v>161</v>
      </c>
      <c r="BM217" s="229" t="s">
        <v>267</v>
      </c>
    </row>
    <row r="218" s="13" customFormat="1">
      <c r="A218" s="13"/>
      <c r="B218" s="231"/>
      <c r="C218" s="232"/>
      <c r="D218" s="233" t="s">
        <v>164</v>
      </c>
      <c r="E218" s="234" t="s">
        <v>1</v>
      </c>
      <c r="F218" s="235" t="s">
        <v>268</v>
      </c>
      <c r="G218" s="232"/>
      <c r="H218" s="236">
        <v>2.9359999999999999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164</v>
      </c>
      <c r="AU218" s="242" t="s">
        <v>162</v>
      </c>
      <c r="AV218" s="13" t="s">
        <v>162</v>
      </c>
      <c r="AW218" s="13" t="s">
        <v>34</v>
      </c>
      <c r="AX218" s="13" t="s">
        <v>78</v>
      </c>
      <c r="AY218" s="242" t="s">
        <v>155</v>
      </c>
    </row>
    <row r="219" s="13" customFormat="1">
      <c r="A219" s="13"/>
      <c r="B219" s="231"/>
      <c r="C219" s="232"/>
      <c r="D219" s="233" t="s">
        <v>164</v>
      </c>
      <c r="E219" s="234" t="s">
        <v>1</v>
      </c>
      <c r="F219" s="235" t="s">
        <v>269</v>
      </c>
      <c r="G219" s="232"/>
      <c r="H219" s="236">
        <v>-1.008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164</v>
      </c>
      <c r="AU219" s="242" t="s">
        <v>162</v>
      </c>
      <c r="AV219" s="13" t="s">
        <v>162</v>
      </c>
      <c r="AW219" s="13" t="s">
        <v>34</v>
      </c>
      <c r="AX219" s="13" t="s">
        <v>78</v>
      </c>
      <c r="AY219" s="242" t="s">
        <v>155</v>
      </c>
    </row>
    <row r="220" s="13" customFormat="1">
      <c r="A220" s="13"/>
      <c r="B220" s="231"/>
      <c r="C220" s="232"/>
      <c r="D220" s="233" t="s">
        <v>164</v>
      </c>
      <c r="E220" s="234" t="s">
        <v>1</v>
      </c>
      <c r="F220" s="235" t="s">
        <v>270</v>
      </c>
      <c r="G220" s="232"/>
      <c r="H220" s="236">
        <v>-0.73499999999999999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164</v>
      </c>
      <c r="AU220" s="242" t="s">
        <v>162</v>
      </c>
      <c r="AV220" s="13" t="s">
        <v>162</v>
      </c>
      <c r="AW220" s="13" t="s">
        <v>34</v>
      </c>
      <c r="AX220" s="13" t="s">
        <v>78</v>
      </c>
      <c r="AY220" s="242" t="s">
        <v>155</v>
      </c>
    </row>
    <row r="221" s="14" customFormat="1">
      <c r="A221" s="14"/>
      <c r="B221" s="243"/>
      <c r="C221" s="244"/>
      <c r="D221" s="233" t="s">
        <v>164</v>
      </c>
      <c r="E221" s="245" t="s">
        <v>1</v>
      </c>
      <c r="F221" s="246" t="s">
        <v>167</v>
      </c>
      <c r="G221" s="244"/>
      <c r="H221" s="247">
        <v>1.1930000000000001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164</v>
      </c>
      <c r="AU221" s="253" t="s">
        <v>162</v>
      </c>
      <c r="AV221" s="14" t="s">
        <v>161</v>
      </c>
      <c r="AW221" s="14" t="s">
        <v>34</v>
      </c>
      <c r="AX221" s="14" t="s">
        <v>86</v>
      </c>
      <c r="AY221" s="253" t="s">
        <v>155</v>
      </c>
    </row>
    <row r="222" s="2" customFormat="1" ht="24.15" customHeight="1">
      <c r="A222" s="38"/>
      <c r="B222" s="39"/>
      <c r="C222" s="217" t="s">
        <v>7</v>
      </c>
      <c r="D222" s="217" t="s">
        <v>157</v>
      </c>
      <c r="E222" s="218" t="s">
        <v>271</v>
      </c>
      <c r="F222" s="219" t="s">
        <v>272</v>
      </c>
      <c r="G222" s="220" t="s">
        <v>90</v>
      </c>
      <c r="H222" s="221">
        <v>0.17999999999999999</v>
      </c>
      <c r="I222" s="222"/>
      <c r="J222" s="223">
        <f>ROUND(I222*H222,2)</f>
        <v>0</v>
      </c>
      <c r="K222" s="224"/>
      <c r="L222" s="44"/>
      <c r="M222" s="225" t="s">
        <v>1</v>
      </c>
      <c r="N222" s="226" t="s">
        <v>44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0.041000000000000002</v>
      </c>
      <c r="T222" s="228">
        <f>S222*H222</f>
        <v>0.0073800000000000003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161</v>
      </c>
      <c r="AT222" s="229" t="s">
        <v>157</v>
      </c>
      <c r="AU222" s="229" t="s">
        <v>162</v>
      </c>
      <c r="AY222" s="17" t="s">
        <v>155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162</v>
      </c>
      <c r="BK222" s="230">
        <f>ROUND(I222*H222,2)</f>
        <v>0</v>
      </c>
      <c r="BL222" s="17" t="s">
        <v>161</v>
      </c>
      <c r="BM222" s="229" t="s">
        <v>273</v>
      </c>
    </row>
    <row r="223" s="13" customFormat="1">
      <c r="A223" s="13"/>
      <c r="B223" s="231"/>
      <c r="C223" s="232"/>
      <c r="D223" s="233" t="s">
        <v>164</v>
      </c>
      <c r="E223" s="234" t="s">
        <v>1</v>
      </c>
      <c r="F223" s="235" t="s">
        <v>274</v>
      </c>
      <c r="G223" s="232"/>
      <c r="H223" s="236">
        <v>0.17999999999999999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164</v>
      </c>
      <c r="AU223" s="242" t="s">
        <v>162</v>
      </c>
      <c r="AV223" s="13" t="s">
        <v>162</v>
      </c>
      <c r="AW223" s="13" t="s">
        <v>34</v>
      </c>
      <c r="AX223" s="13" t="s">
        <v>86</v>
      </c>
      <c r="AY223" s="242" t="s">
        <v>155</v>
      </c>
    </row>
    <row r="224" s="2" customFormat="1" ht="21.75" customHeight="1">
      <c r="A224" s="38"/>
      <c r="B224" s="39"/>
      <c r="C224" s="217" t="s">
        <v>275</v>
      </c>
      <c r="D224" s="217" t="s">
        <v>157</v>
      </c>
      <c r="E224" s="218" t="s">
        <v>276</v>
      </c>
      <c r="F224" s="219" t="s">
        <v>277</v>
      </c>
      <c r="G224" s="220" t="s">
        <v>90</v>
      </c>
      <c r="H224" s="221">
        <v>8.4000000000000004</v>
      </c>
      <c r="I224" s="222"/>
      <c r="J224" s="223">
        <f>ROUND(I224*H224,2)</f>
        <v>0</v>
      </c>
      <c r="K224" s="224"/>
      <c r="L224" s="44"/>
      <c r="M224" s="225" t="s">
        <v>1</v>
      </c>
      <c r="N224" s="226" t="s">
        <v>44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0.075999999999999998</v>
      </c>
      <c r="T224" s="228">
        <f>S224*H224</f>
        <v>0.63839999999999997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161</v>
      </c>
      <c r="AT224" s="229" t="s">
        <v>157</v>
      </c>
      <c r="AU224" s="229" t="s">
        <v>162</v>
      </c>
      <c r="AY224" s="17" t="s">
        <v>155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162</v>
      </c>
      <c r="BK224" s="230">
        <f>ROUND(I224*H224,2)</f>
        <v>0</v>
      </c>
      <c r="BL224" s="17" t="s">
        <v>161</v>
      </c>
      <c r="BM224" s="229" t="s">
        <v>278</v>
      </c>
    </row>
    <row r="225" s="13" customFormat="1">
      <c r="A225" s="13"/>
      <c r="B225" s="231"/>
      <c r="C225" s="232"/>
      <c r="D225" s="233" t="s">
        <v>164</v>
      </c>
      <c r="E225" s="234" t="s">
        <v>1</v>
      </c>
      <c r="F225" s="235" t="s">
        <v>279</v>
      </c>
      <c r="G225" s="232"/>
      <c r="H225" s="236">
        <v>3.6000000000000001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164</v>
      </c>
      <c r="AU225" s="242" t="s">
        <v>162</v>
      </c>
      <c r="AV225" s="13" t="s">
        <v>162</v>
      </c>
      <c r="AW225" s="13" t="s">
        <v>34</v>
      </c>
      <c r="AX225" s="13" t="s">
        <v>78</v>
      </c>
      <c r="AY225" s="242" t="s">
        <v>155</v>
      </c>
    </row>
    <row r="226" s="13" customFormat="1">
      <c r="A226" s="13"/>
      <c r="B226" s="231"/>
      <c r="C226" s="232"/>
      <c r="D226" s="233" t="s">
        <v>164</v>
      </c>
      <c r="E226" s="234" t="s">
        <v>1</v>
      </c>
      <c r="F226" s="235" t="s">
        <v>280</v>
      </c>
      <c r="G226" s="232"/>
      <c r="H226" s="236">
        <v>4.7999999999999998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164</v>
      </c>
      <c r="AU226" s="242" t="s">
        <v>162</v>
      </c>
      <c r="AV226" s="13" t="s">
        <v>162</v>
      </c>
      <c r="AW226" s="13" t="s">
        <v>34</v>
      </c>
      <c r="AX226" s="13" t="s">
        <v>78</v>
      </c>
      <c r="AY226" s="242" t="s">
        <v>155</v>
      </c>
    </row>
    <row r="227" s="14" customFormat="1">
      <c r="A227" s="14"/>
      <c r="B227" s="243"/>
      <c r="C227" s="244"/>
      <c r="D227" s="233" t="s">
        <v>164</v>
      </c>
      <c r="E227" s="245" t="s">
        <v>1</v>
      </c>
      <c r="F227" s="246" t="s">
        <v>167</v>
      </c>
      <c r="G227" s="244"/>
      <c r="H227" s="247">
        <v>8.4000000000000004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164</v>
      </c>
      <c r="AU227" s="253" t="s">
        <v>162</v>
      </c>
      <c r="AV227" s="14" t="s">
        <v>161</v>
      </c>
      <c r="AW227" s="14" t="s">
        <v>34</v>
      </c>
      <c r="AX227" s="14" t="s">
        <v>86</v>
      </c>
      <c r="AY227" s="253" t="s">
        <v>155</v>
      </c>
    </row>
    <row r="228" s="2" customFormat="1" ht="24.15" customHeight="1">
      <c r="A228" s="38"/>
      <c r="B228" s="39"/>
      <c r="C228" s="217" t="s">
        <v>281</v>
      </c>
      <c r="D228" s="217" t="s">
        <v>157</v>
      </c>
      <c r="E228" s="218" t="s">
        <v>282</v>
      </c>
      <c r="F228" s="219" t="s">
        <v>283</v>
      </c>
      <c r="G228" s="220" t="s">
        <v>90</v>
      </c>
      <c r="H228" s="221">
        <v>3.1200000000000001</v>
      </c>
      <c r="I228" s="222"/>
      <c r="J228" s="223">
        <f>ROUND(I228*H228,2)</f>
        <v>0</v>
      </c>
      <c r="K228" s="224"/>
      <c r="L228" s="44"/>
      <c r="M228" s="225" t="s">
        <v>1</v>
      </c>
      <c r="N228" s="226" t="s">
        <v>44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0.27000000000000002</v>
      </c>
      <c r="T228" s="228">
        <f>S228*H228</f>
        <v>0.84240000000000004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161</v>
      </c>
      <c r="AT228" s="229" t="s">
        <v>157</v>
      </c>
      <c r="AU228" s="229" t="s">
        <v>162</v>
      </c>
      <c r="AY228" s="17" t="s">
        <v>155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162</v>
      </c>
      <c r="BK228" s="230">
        <f>ROUND(I228*H228,2)</f>
        <v>0</v>
      </c>
      <c r="BL228" s="17" t="s">
        <v>161</v>
      </c>
      <c r="BM228" s="229" t="s">
        <v>284</v>
      </c>
    </row>
    <row r="229" s="13" customFormat="1">
      <c r="A229" s="13"/>
      <c r="B229" s="231"/>
      <c r="C229" s="232"/>
      <c r="D229" s="233" t="s">
        <v>164</v>
      </c>
      <c r="E229" s="234" t="s">
        <v>1</v>
      </c>
      <c r="F229" s="235" t="s">
        <v>285</v>
      </c>
      <c r="G229" s="232"/>
      <c r="H229" s="236">
        <v>3.1200000000000001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164</v>
      </c>
      <c r="AU229" s="242" t="s">
        <v>162</v>
      </c>
      <c r="AV229" s="13" t="s">
        <v>162</v>
      </c>
      <c r="AW229" s="13" t="s">
        <v>34</v>
      </c>
      <c r="AX229" s="13" t="s">
        <v>86</v>
      </c>
      <c r="AY229" s="242" t="s">
        <v>155</v>
      </c>
    </row>
    <row r="230" s="2" customFormat="1" ht="24.15" customHeight="1">
      <c r="A230" s="38"/>
      <c r="B230" s="39"/>
      <c r="C230" s="217" t="s">
        <v>286</v>
      </c>
      <c r="D230" s="217" t="s">
        <v>157</v>
      </c>
      <c r="E230" s="218" t="s">
        <v>287</v>
      </c>
      <c r="F230" s="219" t="s">
        <v>288</v>
      </c>
      <c r="G230" s="220" t="s">
        <v>243</v>
      </c>
      <c r="H230" s="221">
        <v>20</v>
      </c>
      <c r="I230" s="222"/>
      <c r="J230" s="223">
        <f>ROUND(I230*H230,2)</f>
        <v>0</v>
      </c>
      <c r="K230" s="224"/>
      <c r="L230" s="44"/>
      <c r="M230" s="225" t="s">
        <v>1</v>
      </c>
      <c r="N230" s="226" t="s">
        <v>44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0.0060000000000000001</v>
      </c>
      <c r="T230" s="228">
        <f>S230*H230</f>
        <v>0.12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161</v>
      </c>
      <c r="AT230" s="229" t="s">
        <v>157</v>
      </c>
      <c r="AU230" s="229" t="s">
        <v>162</v>
      </c>
      <c r="AY230" s="17" t="s">
        <v>155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162</v>
      </c>
      <c r="BK230" s="230">
        <f>ROUND(I230*H230,2)</f>
        <v>0</v>
      </c>
      <c r="BL230" s="17" t="s">
        <v>161</v>
      </c>
      <c r="BM230" s="229" t="s">
        <v>289</v>
      </c>
    </row>
    <row r="231" s="13" customFormat="1">
      <c r="A231" s="13"/>
      <c r="B231" s="231"/>
      <c r="C231" s="232"/>
      <c r="D231" s="233" t="s">
        <v>164</v>
      </c>
      <c r="E231" s="234" t="s">
        <v>1</v>
      </c>
      <c r="F231" s="235" t="s">
        <v>290</v>
      </c>
      <c r="G231" s="232"/>
      <c r="H231" s="236">
        <v>10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164</v>
      </c>
      <c r="AU231" s="242" t="s">
        <v>162</v>
      </c>
      <c r="AV231" s="13" t="s">
        <v>162</v>
      </c>
      <c r="AW231" s="13" t="s">
        <v>34</v>
      </c>
      <c r="AX231" s="13" t="s">
        <v>78</v>
      </c>
      <c r="AY231" s="242" t="s">
        <v>155</v>
      </c>
    </row>
    <row r="232" s="13" customFormat="1">
      <c r="A232" s="13"/>
      <c r="B232" s="231"/>
      <c r="C232" s="232"/>
      <c r="D232" s="233" t="s">
        <v>164</v>
      </c>
      <c r="E232" s="234" t="s">
        <v>1</v>
      </c>
      <c r="F232" s="235" t="s">
        <v>291</v>
      </c>
      <c r="G232" s="232"/>
      <c r="H232" s="236">
        <v>10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164</v>
      </c>
      <c r="AU232" s="242" t="s">
        <v>162</v>
      </c>
      <c r="AV232" s="13" t="s">
        <v>162</v>
      </c>
      <c r="AW232" s="13" t="s">
        <v>34</v>
      </c>
      <c r="AX232" s="13" t="s">
        <v>78</v>
      </c>
      <c r="AY232" s="242" t="s">
        <v>155</v>
      </c>
    </row>
    <row r="233" s="14" customFormat="1">
      <c r="A233" s="14"/>
      <c r="B233" s="243"/>
      <c r="C233" s="244"/>
      <c r="D233" s="233" t="s">
        <v>164</v>
      </c>
      <c r="E233" s="245" t="s">
        <v>1</v>
      </c>
      <c r="F233" s="246" t="s">
        <v>167</v>
      </c>
      <c r="G233" s="244"/>
      <c r="H233" s="247">
        <v>20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164</v>
      </c>
      <c r="AU233" s="253" t="s">
        <v>162</v>
      </c>
      <c r="AV233" s="14" t="s">
        <v>161</v>
      </c>
      <c r="AW233" s="14" t="s">
        <v>34</v>
      </c>
      <c r="AX233" s="14" t="s">
        <v>86</v>
      </c>
      <c r="AY233" s="253" t="s">
        <v>155</v>
      </c>
    </row>
    <row r="234" s="2" customFormat="1" ht="33" customHeight="1">
      <c r="A234" s="38"/>
      <c r="B234" s="39"/>
      <c r="C234" s="217" t="s">
        <v>292</v>
      </c>
      <c r="D234" s="217" t="s">
        <v>157</v>
      </c>
      <c r="E234" s="218" t="s">
        <v>293</v>
      </c>
      <c r="F234" s="219" t="s">
        <v>294</v>
      </c>
      <c r="G234" s="220" t="s">
        <v>90</v>
      </c>
      <c r="H234" s="221">
        <v>15.34</v>
      </c>
      <c r="I234" s="222"/>
      <c r="J234" s="223">
        <f>ROUND(I234*H234,2)</f>
        <v>0</v>
      </c>
      <c r="K234" s="224"/>
      <c r="L234" s="44"/>
      <c r="M234" s="225" t="s">
        <v>1</v>
      </c>
      <c r="N234" s="226" t="s">
        <v>44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0.045999999999999999</v>
      </c>
      <c r="T234" s="228">
        <f>S234*H234</f>
        <v>0.70563999999999993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161</v>
      </c>
      <c r="AT234" s="229" t="s">
        <v>157</v>
      </c>
      <c r="AU234" s="229" t="s">
        <v>162</v>
      </c>
      <c r="AY234" s="17" t="s">
        <v>155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162</v>
      </c>
      <c r="BK234" s="230">
        <f>ROUND(I234*H234,2)</f>
        <v>0</v>
      </c>
      <c r="BL234" s="17" t="s">
        <v>161</v>
      </c>
      <c r="BM234" s="229" t="s">
        <v>295</v>
      </c>
    </row>
    <row r="235" s="15" customFormat="1">
      <c r="A235" s="15"/>
      <c r="B235" s="254"/>
      <c r="C235" s="255"/>
      <c r="D235" s="233" t="s">
        <v>164</v>
      </c>
      <c r="E235" s="256" t="s">
        <v>1</v>
      </c>
      <c r="F235" s="257" t="s">
        <v>175</v>
      </c>
      <c r="G235" s="255"/>
      <c r="H235" s="256" t="s">
        <v>1</v>
      </c>
      <c r="I235" s="258"/>
      <c r="J235" s="255"/>
      <c r="K235" s="255"/>
      <c r="L235" s="259"/>
      <c r="M235" s="260"/>
      <c r="N235" s="261"/>
      <c r="O235" s="261"/>
      <c r="P235" s="261"/>
      <c r="Q235" s="261"/>
      <c r="R235" s="261"/>
      <c r="S235" s="261"/>
      <c r="T235" s="26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3" t="s">
        <v>164</v>
      </c>
      <c r="AU235" s="263" t="s">
        <v>162</v>
      </c>
      <c r="AV235" s="15" t="s">
        <v>86</v>
      </c>
      <c r="AW235" s="15" t="s">
        <v>34</v>
      </c>
      <c r="AX235" s="15" t="s">
        <v>78</v>
      </c>
      <c r="AY235" s="263" t="s">
        <v>155</v>
      </c>
    </row>
    <row r="236" s="13" customFormat="1">
      <c r="A236" s="13"/>
      <c r="B236" s="231"/>
      <c r="C236" s="232"/>
      <c r="D236" s="233" t="s">
        <v>164</v>
      </c>
      <c r="E236" s="234" t="s">
        <v>1</v>
      </c>
      <c r="F236" s="235" t="s">
        <v>225</v>
      </c>
      <c r="G236" s="232"/>
      <c r="H236" s="236">
        <v>9.3599999999999994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164</v>
      </c>
      <c r="AU236" s="242" t="s">
        <v>162</v>
      </c>
      <c r="AV236" s="13" t="s">
        <v>162</v>
      </c>
      <c r="AW236" s="13" t="s">
        <v>34</v>
      </c>
      <c r="AX236" s="13" t="s">
        <v>78</v>
      </c>
      <c r="AY236" s="242" t="s">
        <v>155</v>
      </c>
    </row>
    <row r="237" s="15" customFormat="1">
      <c r="A237" s="15"/>
      <c r="B237" s="254"/>
      <c r="C237" s="255"/>
      <c r="D237" s="233" t="s">
        <v>164</v>
      </c>
      <c r="E237" s="256" t="s">
        <v>1</v>
      </c>
      <c r="F237" s="257" t="s">
        <v>226</v>
      </c>
      <c r="G237" s="255"/>
      <c r="H237" s="256" t="s">
        <v>1</v>
      </c>
      <c r="I237" s="258"/>
      <c r="J237" s="255"/>
      <c r="K237" s="255"/>
      <c r="L237" s="259"/>
      <c r="M237" s="260"/>
      <c r="N237" s="261"/>
      <c r="O237" s="261"/>
      <c r="P237" s="261"/>
      <c r="Q237" s="261"/>
      <c r="R237" s="261"/>
      <c r="S237" s="261"/>
      <c r="T237" s="26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3" t="s">
        <v>164</v>
      </c>
      <c r="AU237" s="263" t="s">
        <v>162</v>
      </c>
      <c r="AV237" s="15" t="s">
        <v>86</v>
      </c>
      <c r="AW237" s="15" t="s">
        <v>34</v>
      </c>
      <c r="AX237" s="15" t="s">
        <v>78</v>
      </c>
      <c r="AY237" s="263" t="s">
        <v>155</v>
      </c>
    </row>
    <row r="238" s="13" customFormat="1">
      <c r="A238" s="13"/>
      <c r="B238" s="231"/>
      <c r="C238" s="232"/>
      <c r="D238" s="233" t="s">
        <v>164</v>
      </c>
      <c r="E238" s="234" t="s">
        <v>1</v>
      </c>
      <c r="F238" s="235" t="s">
        <v>227</v>
      </c>
      <c r="G238" s="232"/>
      <c r="H238" s="236">
        <v>5.9800000000000004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164</v>
      </c>
      <c r="AU238" s="242" t="s">
        <v>162</v>
      </c>
      <c r="AV238" s="13" t="s">
        <v>162</v>
      </c>
      <c r="AW238" s="13" t="s">
        <v>34</v>
      </c>
      <c r="AX238" s="13" t="s">
        <v>78</v>
      </c>
      <c r="AY238" s="242" t="s">
        <v>155</v>
      </c>
    </row>
    <row r="239" s="14" customFormat="1">
      <c r="A239" s="14"/>
      <c r="B239" s="243"/>
      <c r="C239" s="244"/>
      <c r="D239" s="233" t="s">
        <v>164</v>
      </c>
      <c r="E239" s="245" t="s">
        <v>1</v>
      </c>
      <c r="F239" s="246" t="s">
        <v>167</v>
      </c>
      <c r="G239" s="244"/>
      <c r="H239" s="247">
        <v>15.34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164</v>
      </c>
      <c r="AU239" s="253" t="s">
        <v>162</v>
      </c>
      <c r="AV239" s="14" t="s">
        <v>161</v>
      </c>
      <c r="AW239" s="14" t="s">
        <v>34</v>
      </c>
      <c r="AX239" s="14" t="s">
        <v>86</v>
      </c>
      <c r="AY239" s="253" t="s">
        <v>155</v>
      </c>
    </row>
    <row r="240" s="12" customFormat="1" ht="22.8" customHeight="1">
      <c r="A240" s="12"/>
      <c r="B240" s="202"/>
      <c r="C240" s="203"/>
      <c r="D240" s="204" t="s">
        <v>77</v>
      </c>
      <c r="E240" s="215" t="s">
        <v>296</v>
      </c>
      <c r="F240" s="215" t="s">
        <v>297</v>
      </c>
      <c r="G240" s="203"/>
      <c r="H240" s="203"/>
      <c r="I240" s="206"/>
      <c r="J240" s="216">
        <f>BK240</f>
        <v>0</v>
      </c>
      <c r="K240" s="203"/>
      <c r="L240" s="207"/>
      <c r="M240" s="208"/>
      <c r="N240" s="209"/>
      <c r="O240" s="209"/>
      <c r="P240" s="210">
        <f>SUM(P241:P253)</f>
        <v>0</v>
      </c>
      <c r="Q240" s="209"/>
      <c r="R240" s="210">
        <f>SUM(R241:R253)</f>
        <v>0</v>
      </c>
      <c r="S240" s="209"/>
      <c r="T240" s="211">
        <f>SUM(T241:T253)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2" t="s">
        <v>86</v>
      </c>
      <c r="AT240" s="213" t="s">
        <v>77</v>
      </c>
      <c r="AU240" s="213" t="s">
        <v>86</v>
      </c>
      <c r="AY240" s="212" t="s">
        <v>155</v>
      </c>
      <c r="BK240" s="214">
        <f>SUM(BK241:BK253)</f>
        <v>0</v>
      </c>
    </row>
    <row r="241" s="2" customFormat="1" ht="24.15" customHeight="1">
      <c r="A241" s="38"/>
      <c r="B241" s="39"/>
      <c r="C241" s="217" t="s">
        <v>298</v>
      </c>
      <c r="D241" s="217" t="s">
        <v>157</v>
      </c>
      <c r="E241" s="218" t="s">
        <v>299</v>
      </c>
      <c r="F241" s="219" t="s">
        <v>300</v>
      </c>
      <c r="G241" s="220" t="s">
        <v>301</v>
      </c>
      <c r="H241" s="221">
        <v>14.749000000000001</v>
      </c>
      <c r="I241" s="222"/>
      <c r="J241" s="223">
        <f>ROUND(I241*H241,2)</f>
        <v>0</v>
      </c>
      <c r="K241" s="224"/>
      <c r="L241" s="44"/>
      <c r="M241" s="225" t="s">
        <v>1</v>
      </c>
      <c r="N241" s="226" t="s">
        <v>44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161</v>
      </c>
      <c r="AT241" s="229" t="s">
        <v>157</v>
      </c>
      <c r="AU241" s="229" t="s">
        <v>162</v>
      </c>
      <c r="AY241" s="17" t="s">
        <v>155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162</v>
      </c>
      <c r="BK241" s="230">
        <f>ROUND(I241*H241,2)</f>
        <v>0</v>
      </c>
      <c r="BL241" s="17" t="s">
        <v>161</v>
      </c>
      <c r="BM241" s="229" t="s">
        <v>302</v>
      </c>
    </row>
    <row r="242" s="2" customFormat="1" ht="33" customHeight="1">
      <c r="A242" s="38"/>
      <c r="B242" s="39"/>
      <c r="C242" s="217" t="s">
        <v>303</v>
      </c>
      <c r="D242" s="217" t="s">
        <v>157</v>
      </c>
      <c r="E242" s="218" t="s">
        <v>304</v>
      </c>
      <c r="F242" s="219" t="s">
        <v>305</v>
      </c>
      <c r="G242" s="220" t="s">
        <v>301</v>
      </c>
      <c r="H242" s="221">
        <v>14.749000000000001</v>
      </c>
      <c r="I242" s="222"/>
      <c r="J242" s="223">
        <f>ROUND(I242*H242,2)</f>
        <v>0</v>
      </c>
      <c r="K242" s="224"/>
      <c r="L242" s="44"/>
      <c r="M242" s="225" t="s">
        <v>1</v>
      </c>
      <c r="N242" s="226" t="s">
        <v>44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161</v>
      </c>
      <c r="AT242" s="229" t="s">
        <v>157</v>
      </c>
      <c r="AU242" s="229" t="s">
        <v>162</v>
      </c>
      <c r="AY242" s="17" t="s">
        <v>155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162</v>
      </c>
      <c r="BK242" s="230">
        <f>ROUND(I242*H242,2)</f>
        <v>0</v>
      </c>
      <c r="BL242" s="17" t="s">
        <v>161</v>
      </c>
      <c r="BM242" s="229" t="s">
        <v>306</v>
      </c>
    </row>
    <row r="243" s="2" customFormat="1" ht="24.15" customHeight="1">
      <c r="A243" s="38"/>
      <c r="B243" s="39"/>
      <c r="C243" s="217" t="s">
        <v>307</v>
      </c>
      <c r="D243" s="217" t="s">
        <v>157</v>
      </c>
      <c r="E243" s="218" t="s">
        <v>308</v>
      </c>
      <c r="F243" s="219" t="s">
        <v>309</v>
      </c>
      <c r="G243" s="220" t="s">
        <v>301</v>
      </c>
      <c r="H243" s="221">
        <v>73.745000000000005</v>
      </c>
      <c r="I243" s="222"/>
      <c r="J243" s="223">
        <f>ROUND(I243*H243,2)</f>
        <v>0</v>
      </c>
      <c r="K243" s="224"/>
      <c r="L243" s="44"/>
      <c r="M243" s="225" t="s">
        <v>1</v>
      </c>
      <c r="N243" s="226" t="s">
        <v>44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161</v>
      </c>
      <c r="AT243" s="229" t="s">
        <v>157</v>
      </c>
      <c r="AU243" s="229" t="s">
        <v>162</v>
      </c>
      <c r="AY243" s="17" t="s">
        <v>155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162</v>
      </c>
      <c r="BK243" s="230">
        <f>ROUND(I243*H243,2)</f>
        <v>0</v>
      </c>
      <c r="BL243" s="17" t="s">
        <v>161</v>
      </c>
      <c r="BM243" s="229" t="s">
        <v>310</v>
      </c>
    </row>
    <row r="244" s="13" customFormat="1">
      <c r="A244" s="13"/>
      <c r="B244" s="231"/>
      <c r="C244" s="232"/>
      <c r="D244" s="233" t="s">
        <v>164</v>
      </c>
      <c r="E244" s="232"/>
      <c r="F244" s="235" t="s">
        <v>311</v>
      </c>
      <c r="G244" s="232"/>
      <c r="H244" s="236">
        <v>73.745000000000005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164</v>
      </c>
      <c r="AU244" s="242" t="s">
        <v>162</v>
      </c>
      <c r="AV244" s="13" t="s">
        <v>162</v>
      </c>
      <c r="AW244" s="13" t="s">
        <v>4</v>
      </c>
      <c r="AX244" s="13" t="s">
        <v>86</v>
      </c>
      <c r="AY244" s="242" t="s">
        <v>155</v>
      </c>
    </row>
    <row r="245" s="2" customFormat="1" ht="33" customHeight="1">
      <c r="A245" s="38"/>
      <c r="B245" s="39"/>
      <c r="C245" s="217" t="s">
        <v>312</v>
      </c>
      <c r="D245" s="217" t="s">
        <v>157</v>
      </c>
      <c r="E245" s="218" t="s">
        <v>313</v>
      </c>
      <c r="F245" s="219" t="s">
        <v>314</v>
      </c>
      <c r="G245" s="220" t="s">
        <v>301</v>
      </c>
      <c r="H245" s="221">
        <v>12.877000000000001</v>
      </c>
      <c r="I245" s="222"/>
      <c r="J245" s="223">
        <f>ROUND(I245*H245,2)</f>
        <v>0</v>
      </c>
      <c r="K245" s="224"/>
      <c r="L245" s="44"/>
      <c r="M245" s="225" t="s">
        <v>1</v>
      </c>
      <c r="N245" s="226" t="s">
        <v>44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161</v>
      </c>
      <c r="AT245" s="229" t="s">
        <v>157</v>
      </c>
      <c r="AU245" s="229" t="s">
        <v>162</v>
      </c>
      <c r="AY245" s="17" t="s">
        <v>155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162</v>
      </c>
      <c r="BK245" s="230">
        <f>ROUND(I245*H245,2)</f>
        <v>0</v>
      </c>
      <c r="BL245" s="17" t="s">
        <v>161</v>
      </c>
      <c r="BM245" s="229" t="s">
        <v>315</v>
      </c>
    </row>
    <row r="246" s="13" customFormat="1">
      <c r="A246" s="13"/>
      <c r="B246" s="231"/>
      <c r="C246" s="232"/>
      <c r="D246" s="233" t="s">
        <v>164</v>
      </c>
      <c r="E246" s="234" t="s">
        <v>1</v>
      </c>
      <c r="F246" s="235" t="s">
        <v>316</v>
      </c>
      <c r="G246" s="232"/>
      <c r="H246" s="236">
        <v>14.749000000000001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164</v>
      </c>
      <c r="AU246" s="242" t="s">
        <v>162</v>
      </c>
      <c r="AV246" s="13" t="s">
        <v>162</v>
      </c>
      <c r="AW246" s="13" t="s">
        <v>34</v>
      </c>
      <c r="AX246" s="13" t="s">
        <v>78</v>
      </c>
      <c r="AY246" s="242" t="s">
        <v>155</v>
      </c>
    </row>
    <row r="247" s="13" customFormat="1">
      <c r="A247" s="13"/>
      <c r="B247" s="231"/>
      <c r="C247" s="232"/>
      <c r="D247" s="233" t="s">
        <v>164</v>
      </c>
      <c r="E247" s="234" t="s">
        <v>1</v>
      </c>
      <c r="F247" s="235" t="s">
        <v>317</v>
      </c>
      <c r="G247" s="232"/>
      <c r="H247" s="236">
        <v>-1.8720000000000001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164</v>
      </c>
      <c r="AU247" s="242" t="s">
        <v>162</v>
      </c>
      <c r="AV247" s="13" t="s">
        <v>162</v>
      </c>
      <c r="AW247" s="13" t="s">
        <v>34</v>
      </c>
      <c r="AX247" s="13" t="s">
        <v>78</v>
      </c>
      <c r="AY247" s="242" t="s">
        <v>155</v>
      </c>
    </row>
    <row r="248" s="14" customFormat="1">
      <c r="A248" s="14"/>
      <c r="B248" s="243"/>
      <c r="C248" s="244"/>
      <c r="D248" s="233" t="s">
        <v>164</v>
      </c>
      <c r="E248" s="245" t="s">
        <v>1</v>
      </c>
      <c r="F248" s="246" t="s">
        <v>167</v>
      </c>
      <c r="G248" s="244"/>
      <c r="H248" s="247">
        <v>12.877000000000001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164</v>
      </c>
      <c r="AU248" s="253" t="s">
        <v>162</v>
      </c>
      <c r="AV248" s="14" t="s">
        <v>161</v>
      </c>
      <c r="AW248" s="14" t="s">
        <v>34</v>
      </c>
      <c r="AX248" s="14" t="s">
        <v>86</v>
      </c>
      <c r="AY248" s="253" t="s">
        <v>155</v>
      </c>
    </row>
    <row r="249" s="2" customFormat="1" ht="33" customHeight="1">
      <c r="A249" s="38"/>
      <c r="B249" s="39"/>
      <c r="C249" s="217" t="s">
        <v>318</v>
      </c>
      <c r="D249" s="217" t="s">
        <v>157</v>
      </c>
      <c r="E249" s="218" t="s">
        <v>319</v>
      </c>
      <c r="F249" s="219" t="s">
        <v>320</v>
      </c>
      <c r="G249" s="220" t="s">
        <v>301</v>
      </c>
      <c r="H249" s="221">
        <v>1.8720000000000001</v>
      </c>
      <c r="I249" s="222"/>
      <c r="J249" s="223">
        <f>ROUND(I249*H249,2)</f>
        <v>0</v>
      </c>
      <c r="K249" s="224"/>
      <c r="L249" s="44"/>
      <c r="M249" s="225" t="s">
        <v>1</v>
      </c>
      <c r="N249" s="226" t="s">
        <v>44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161</v>
      </c>
      <c r="AT249" s="229" t="s">
        <v>157</v>
      </c>
      <c r="AU249" s="229" t="s">
        <v>162</v>
      </c>
      <c r="AY249" s="17" t="s">
        <v>155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162</v>
      </c>
      <c r="BK249" s="230">
        <f>ROUND(I249*H249,2)</f>
        <v>0</v>
      </c>
      <c r="BL249" s="17" t="s">
        <v>161</v>
      </c>
      <c r="BM249" s="229" t="s">
        <v>321</v>
      </c>
    </row>
    <row r="250" s="13" customFormat="1">
      <c r="A250" s="13"/>
      <c r="B250" s="231"/>
      <c r="C250" s="232"/>
      <c r="D250" s="233" t="s">
        <v>164</v>
      </c>
      <c r="E250" s="234" t="s">
        <v>1</v>
      </c>
      <c r="F250" s="235" t="s">
        <v>322</v>
      </c>
      <c r="G250" s="232"/>
      <c r="H250" s="236">
        <v>0.627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164</v>
      </c>
      <c r="AU250" s="242" t="s">
        <v>162</v>
      </c>
      <c r="AV250" s="13" t="s">
        <v>162</v>
      </c>
      <c r="AW250" s="13" t="s">
        <v>34</v>
      </c>
      <c r="AX250" s="13" t="s">
        <v>78</v>
      </c>
      <c r="AY250" s="242" t="s">
        <v>155</v>
      </c>
    </row>
    <row r="251" s="13" customFormat="1">
      <c r="A251" s="13"/>
      <c r="B251" s="231"/>
      <c r="C251" s="232"/>
      <c r="D251" s="233" t="s">
        <v>164</v>
      </c>
      <c r="E251" s="234" t="s">
        <v>1</v>
      </c>
      <c r="F251" s="235" t="s">
        <v>323</v>
      </c>
      <c r="G251" s="232"/>
      <c r="H251" s="236">
        <v>0.30199999999999999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164</v>
      </c>
      <c r="AU251" s="242" t="s">
        <v>162</v>
      </c>
      <c r="AV251" s="13" t="s">
        <v>162</v>
      </c>
      <c r="AW251" s="13" t="s">
        <v>34</v>
      </c>
      <c r="AX251" s="13" t="s">
        <v>78</v>
      </c>
      <c r="AY251" s="242" t="s">
        <v>155</v>
      </c>
    </row>
    <row r="252" s="13" customFormat="1">
      <c r="A252" s="13"/>
      <c r="B252" s="231"/>
      <c r="C252" s="232"/>
      <c r="D252" s="233" t="s">
        <v>164</v>
      </c>
      <c r="E252" s="234" t="s">
        <v>1</v>
      </c>
      <c r="F252" s="235" t="s">
        <v>324</v>
      </c>
      <c r="G252" s="232"/>
      <c r="H252" s="236">
        <v>0.94299999999999995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164</v>
      </c>
      <c r="AU252" s="242" t="s">
        <v>162</v>
      </c>
      <c r="AV252" s="13" t="s">
        <v>162</v>
      </c>
      <c r="AW252" s="13" t="s">
        <v>34</v>
      </c>
      <c r="AX252" s="13" t="s">
        <v>78</v>
      </c>
      <c r="AY252" s="242" t="s">
        <v>155</v>
      </c>
    </row>
    <row r="253" s="14" customFormat="1">
      <c r="A253" s="14"/>
      <c r="B253" s="243"/>
      <c r="C253" s="244"/>
      <c r="D253" s="233" t="s">
        <v>164</v>
      </c>
      <c r="E253" s="245" t="s">
        <v>1</v>
      </c>
      <c r="F253" s="246" t="s">
        <v>167</v>
      </c>
      <c r="G253" s="244"/>
      <c r="H253" s="247">
        <v>1.8720000000000001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164</v>
      </c>
      <c r="AU253" s="253" t="s">
        <v>162</v>
      </c>
      <c r="AV253" s="14" t="s">
        <v>161</v>
      </c>
      <c r="AW253" s="14" t="s">
        <v>34</v>
      </c>
      <c r="AX253" s="14" t="s">
        <v>86</v>
      </c>
      <c r="AY253" s="253" t="s">
        <v>155</v>
      </c>
    </row>
    <row r="254" s="12" customFormat="1" ht="22.8" customHeight="1">
      <c r="A254" s="12"/>
      <c r="B254" s="202"/>
      <c r="C254" s="203"/>
      <c r="D254" s="204" t="s">
        <v>77</v>
      </c>
      <c r="E254" s="215" t="s">
        <v>325</v>
      </c>
      <c r="F254" s="215" t="s">
        <v>326</v>
      </c>
      <c r="G254" s="203"/>
      <c r="H254" s="203"/>
      <c r="I254" s="206"/>
      <c r="J254" s="216">
        <f>BK254</f>
        <v>0</v>
      </c>
      <c r="K254" s="203"/>
      <c r="L254" s="207"/>
      <c r="M254" s="208"/>
      <c r="N254" s="209"/>
      <c r="O254" s="209"/>
      <c r="P254" s="210">
        <f>P255</f>
        <v>0</v>
      </c>
      <c r="Q254" s="209"/>
      <c r="R254" s="210">
        <f>R255</f>
        <v>0</v>
      </c>
      <c r="S254" s="209"/>
      <c r="T254" s="211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2" t="s">
        <v>86</v>
      </c>
      <c r="AT254" s="213" t="s">
        <v>77</v>
      </c>
      <c r="AU254" s="213" t="s">
        <v>86</v>
      </c>
      <c r="AY254" s="212" t="s">
        <v>155</v>
      </c>
      <c r="BK254" s="214">
        <f>BK255</f>
        <v>0</v>
      </c>
    </row>
    <row r="255" s="2" customFormat="1" ht="16.5" customHeight="1">
      <c r="A255" s="38"/>
      <c r="B255" s="39"/>
      <c r="C255" s="217" t="s">
        <v>327</v>
      </c>
      <c r="D255" s="217" t="s">
        <v>157</v>
      </c>
      <c r="E255" s="218" t="s">
        <v>328</v>
      </c>
      <c r="F255" s="219" t="s">
        <v>329</v>
      </c>
      <c r="G255" s="220" t="s">
        <v>301</v>
      </c>
      <c r="H255" s="221">
        <v>9.2439999999999998</v>
      </c>
      <c r="I255" s="222"/>
      <c r="J255" s="223">
        <f>ROUND(I255*H255,2)</f>
        <v>0</v>
      </c>
      <c r="K255" s="224"/>
      <c r="L255" s="44"/>
      <c r="M255" s="225" t="s">
        <v>1</v>
      </c>
      <c r="N255" s="226" t="s">
        <v>44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161</v>
      </c>
      <c r="AT255" s="229" t="s">
        <v>157</v>
      </c>
      <c r="AU255" s="229" t="s">
        <v>162</v>
      </c>
      <c r="AY255" s="17" t="s">
        <v>155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162</v>
      </c>
      <c r="BK255" s="230">
        <f>ROUND(I255*H255,2)</f>
        <v>0</v>
      </c>
      <c r="BL255" s="17" t="s">
        <v>161</v>
      </c>
      <c r="BM255" s="229" t="s">
        <v>330</v>
      </c>
    </row>
    <row r="256" s="12" customFormat="1" ht="25.92" customHeight="1">
      <c r="A256" s="12"/>
      <c r="B256" s="202"/>
      <c r="C256" s="203"/>
      <c r="D256" s="204" t="s">
        <v>77</v>
      </c>
      <c r="E256" s="205" t="s">
        <v>331</v>
      </c>
      <c r="F256" s="205" t="s">
        <v>332</v>
      </c>
      <c r="G256" s="203"/>
      <c r="H256" s="203"/>
      <c r="I256" s="206"/>
      <c r="J256" s="189">
        <f>BK256</f>
        <v>0</v>
      </c>
      <c r="K256" s="203"/>
      <c r="L256" s="207"/>
      <c r="M256" s="208"/>
      <c r="N256" s="209"/>
      <c r="O256" s="209"/>
      <c r="P256" s="210">
        <f>P257+P272+P283+P296+P317+P322+P342+P350+P371+P379+P383+P392+P443+P466+P472+P510+P532+P542</f>
        <v>0</v>
      </c>
      <c r="Q256" s="209"/>
      <c r="R256" s="210">
        <f>R257+R272+R283+R296+R317+R322+R342+R350+R371+R379+R383+R392+R443+R466+R472+R510+R532+R542</f>
        <v>1.9691488099999996</v>
      </c>
      <c r="S256" s="209"/>
      <c r="T256" s="211">
        <f>T257+T272+T283+T296+T317+T322+T342+T350+T371+T379+T383+T392+T443+T466+T472+T510+T532+T542</f>
        <v>8.3974550800000021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2" t="s">
        <v>162</v>
      </c>
      <c r="AT256" s="213" t="s">
        <v>77</v>
      </c>
      <c r="AU256" s="213" t="s">
        <v>78</v>
      </c>
      <c r="AY256" s="212" t="s">
        <v>155</v>
      </c>
      <c r="BK256" s="214">
        <f>BK257+BK272+BK283+BK296+BK317+BK322+BK342+BK350+BK371+BK379+BK383+BK392+BK443+BK466+BK472+BK510+BK532+BK542</f>
        <v>0</v>
      </c>
    </row>
    <row r="257" s="12" customFormat="1" ht="22.8" customHeight="1">
      <c r="A257" s="12"/>
      <c r="B257" s="202"/>
      <c r="C257" s="203"/>
      <c r="D257" s="204" t="s">
        <v>77</v>
      </c>
      <c r="E257" s="215" t="s">
        <v>333</v>
      </c>
      <c r="F257" s="215" t="s">
        <v>334</v>
      </c>
      <c r="G257" s="203"/>
      <c r="H257" s="203"/>
      <c r="I257" s="206"/>
      <c r="J257" s="216">
        <f>BK257</f>
        <v>0</v>
      </c>
      <c r="K257" s="203"/>
      <c r="L257" s="207"/>
      <c r="M257" s="208"/>
      <c r="N257" s="209"/>
      <c r="O257" s="209"/>
      <c r="P257" s="210">
        <f>SUM(P258:P271)</f>
        <v>0</v>
      </c>
      <c r="Q257" s="209"/>
      <c r="R257" s="210">
        <f>SUM(R258:R271)</f>
        <v>0.091507500000000006</v>
      </c>
      <c r="S257" s="209"/>
      <c r="T257" s="211">
        <f>SUM(T258:T271)</f>
        <v>4.824624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2" t="s">
        <v>162</v>
      </c>
      <c r="AT257" s="213" t="s">
        <v>77</v>
      </c>
      <c r="AU257" s="213" t="s">
        <v>86</v>
      </c>
      <c r="AY257" s="212" t="s">
        <v>155</v>
      </c>
      <c r="BK257" s="214">
        <f>SUM(BK258:BK271)</f>
        <v>0</v>
      </c>
    </row>
    <row r="258" s="2" customFormat="1" ht="24.15" customHeight="1">
      <c r="A258" s="38"/>
      <c r="B258" s="39"/>
      <c r="C258" s="217" t="s">
        <v>335</v>
      </c>
      <c r="D258" s="217" t="s">
        <v>157</v>
      </c>
      <c r="E258" s="218" t="s">
        <v>336</v>
      </c>
      <c r="F258" s="219" t="s">
        <v>337</v>
      </c>
      <c r="G258" s="220" t="s">
        <v>90</v>
      </c>
      <c r="H258" s="221">
        <v>34.859999999999999</v>
      </c>
      <c r="I258" s="222"/>
      <c r="J258" s="223">
        <f>ROUND(I258*H258,2)</f>
        <v>0</v>
      </c>
      <c r="K258" s="224"/>
      <c r="L258" s="44"/>
      <c r="M258" s="225" t="s">
        <v>1</v>
      </c>
      <c r="N258" s="226" t="s">
        <v>44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0.0033999999999999998</v>
      </c>
      <c r="T258" s="228">
        <f>S258*H258</f>
        <v>0.11852399999999999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236</v>
      </c>
      <c r="AT258" s="229" t="s">
        <v>157</v>
      </c>
      <c r="AU258" s="229" t="s">
        <v>162</v>
      </c>
      <c r="AY258" s="17" t="s">
        <v>155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162</v>
      </c>
      <c r="BK258" s="230">
        <f>ROUND(I258*H258,2)</f>
        <v>0</v>
      </c>
      <c r="BL258" s="17" t="s">
        <v>236</v>
      </c>
      <c r="BM258" s="229" t="s">
        <v>338</v>
      </c>
    </row>
    <row r="259" s="13" customFormat="1">
      <c r="A259" s="13"/>
      <c r="B259" s="231"/>
      <c r="C259" s="232"/>
      <c r="D259" s="233" t="s">
        <v>164</v>
      </c>
      <c r="E259" s="234" t="s">
        <v>1</v>
      </c>
      <c r="F259" s="235" t="s">
        <v>100</v>
      </c>
      <c r="G259" s="232"/>
      <c r="H259" s="236">
        <v>34.859999999999999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164</v>
      </c>
      <c r="AU259" s="242" t="s">
        <v>162</v>
      </c>
      <c r="AV259" s="13" t="s">
        <v>162</v>
      </c>
      <c r="AW259" s="13" t="s">
        <v>34</v>
      </c>
      <c r="AX259" s="13" t="s">
        <v>78</v>
      </c>
      <c r="AY259" s="242" t="s">
        <v>155</v>
      </c>
    </row>
    <row r="260" s="14" customFormat="1">
      <c r="A260" s="14"/>
      <c r="B260" s="243"/>
      <c r="C260" s="244"/>
      <c r="D260" s="233" t="s">
        <v>164</v>
      </c>
      <c r="E260" s="245" t="s">
        <v>1</v>
      </c>
      <c r="F260" s="246" t="s">
        <v>167</v>
      </c>
      <c r="G260" s="244"/>
      <c r="H260" s="247">
        <v>34.859999999999999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164</v>
      </c>
      <c r="AU260" s="253" t="s">
        <v>162</v>
      </c>
      <c r="AV260" s="14" t="s">
        <v>161</v>
      </c>
      <c r="AW260" s="14" t="s">
        <v>34</v>
      </c>
      <c r="AX260" s="14" t="s">
        <v>86</v>
      </c>
      <c r="AY260" s="253" t="s">
        <v>155</v>
      </c>
    </row>
    <row r="261" s="2" customFormat="1" ht="24.15" customHeight="1">
      <c r="A261" s="38"/>
      <c r="B261" s="39"/>
      <c r="C261" s="217" t="s">
        <v>339</v>
      </c>
      <c r="D261" s="217" t="s">
        <v>157</v>
      </c>
      <c r="E261" s="218" t="s">
        <v>340</v>
      </c>
      <c r="F261" s="219" t="s">
        <v>341</v>
      </c>
      <c r="G261" s="220" t="s">
        <v>90</v>
      </c>
      <c r="H261" s="221">
        <v>34.859999999999999</v>
      </c>
      <c r="I261" s="222"/>
      <c r="J261" s="223">
        <f>ROUND(I261*H261,2)</f>
        <v>0</v>
      </c>
      <c r="K261" s="224"/>
      <c r="L261" s="44"/>
      <c r="M261" s="225" t="s">
        <v>1</v>
      </c>
      <c r="N261" s="226" t="s">
        <v>44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236</v>
      </c>
      <c r="AT261" s="229" t="s">
        <v>157</v>
      </c>
      <c r="AU261" s="229" t="s">
        <v>162</v>
      </c>
      <c r="AY261" s="17" t="s">
        <v>155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162</v>
      </c>
      <c r="BK261" s="230">
        <f>ROUND(I261*H261,2)</f>
        <v>0</v>
      </c>
      <c r="BL261" s="17" t="s">
        <v>236</v>
      </c>
      <c r="BM261" s="229" t="s">
        <v>342</v>
      </c>
    </row>
    <row r="262" s="13" customFormat="1">
      <c r="A262" s="13"/>
      <c r="B262" s="231"/>
      <c r="C262" s="232"/>
      <c r="D262" s="233" t="s">
        <v>164</v>
      </c>
      <c r="E262" s="234" t="s">
        <v>1</v>
      </c>
      <c r="F262" s="235" t="s">
        <v>100</v>
      </c>
      <c r="G262" s="232"/>
      <c r="H262" s="236">
        <v>34.859999999999999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164</v>
      </c>
      <c r="AU262" s="242" t="s">
        <v>162</v>
      </c>
      <c r="AV262" s="13" t="s">
        <v>162</v>
      </c>
      <c r="AW262" s="13" t="s">
        <v>34</v>
      </c>
      <c r="AX262" s="13" t="s">
        <v>78</v>
      </c>
      <c r="AY262" s="242" t="s">
        <v>155</v>
      </c>
    </row>
    <row r="263" s="14" customFormat="1">
      <c r="A263" s="14"/>
      <c r="B263" s="243"/>
      <c r="C263" s="244"/>
      <c r="D263" s="233" t="s">
        <v>164</v>
      </c>
      <c r="E263" s="245" t="s">
        <v>1</v>
      </c>
      <c r="F263" s="246" t="s">
        <v>167</v>
      </c>
      <c r="G263" s="244"/>
      <c r="H263" s="247">
        <v>34.859999999999999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164</v>
      </c>
      <c r="AU263" s="253" t="s">
        <v>162</v>
      </c>
      <c r="AV263" s="14" t="s">
        <v>161</v>
      </c>
      <c r="AW263" s="14" t="s">
        <v>34</v>
      </c>
      <c r="AX263" s="14" t="s">
        <v>86</v>
      </c>
      <c r="AY263" s="253" t="s">
        <v>155</v>
      </c>
    </row>
    <row r="264" s="2" customFormat="1" ht="24.15" customHeight="1">
      <c r="A264" s="38"/>
      <c r="B264" s="39"/>
      <c r="C264" s="264" t="s">
        <v>343</v>
      </c>
      <c r="D264" s="264" t="s">
        <v>344</v>
      </c>
      <c r="E264" s="265" t="s">
        <v>345</v>
      </c>
      <c r="F264" s="266" t="s">
        <v>346</v>
      </c>
      <c r="G264" s="267" t="s">
        <v>90</v>
      </c>
      <c r="H264" s="268">
        <v>36.603000000000002</v>
      </c>
      <c r="I264" s="269"/>
      <c r="J264" s="270">
        <f>ROUND(I264*H264,2)</f>
        <v>0</v>
      </c>
      <c r="K264" s="271"/>
      <c r="L264" s="272"/>
      <c r="M264" s="273" t="s">
        <v>1</v>
      </c>
      <c r="N264" s="274" t="s">
        <v>44</v>
      </c>
      <c r="O264" s="91"/>
      <c r="P264" s="227">
        <f>O264*H264</f>
        <v>0</v>
      </c>
      <c r="Q264" s="227">
        <v>0.0025000000000000001</v>
      </c>
      <c r="R264" s="227">
        <f>Q264*H264</f>
        <v>0.091507500000000006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335</v>
      </c>
      <c r="AT264" s="229" t="s">
        <v>344</v>
      </c>
      <c r="AU264" s="229" t="s">
        <v>162</v>
      </c>
      <c r="AY264" s="17" t="s">
        <v>155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162</v>
      </c>
      <c r="BK264" s="230">
        <f>ROUND(I264*H264,2)</f>
        <v>0</v>
      </c>
      <c r="BL264" s="17" t="s">
        <v>236</v>
      </c>
      <c r="BM264" s="229" t="s">
        <v>347</v>
      </c>
    </row>
    <row r="265" s="13" customFormat="1">
      <c r="A265" s="13"/>
      <c r="B265" s="231"/>
      <c r="C265" s="232"/>
      <c r="D265" s="233" t="s">
        <v>164</v>
      </c>
      <c r="E265" s="234" t="s">
        <v>1</v>
      </c>
      <c r="F265" s="235" t="s">
        <v>100</v>
      </c>
      <c r="G265" s="232"/>
      <c r="H265" s="236">
        <v>34.859999999999999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164</v>
      </c>
      <c r="AU265" s="242" t="s">
        <v>162</v>
      </c>
      <c r="AV265" s="13" t="s">
        <v>162</v>
      </c>
      <c r="AW265" s="13" t="s">
        <v>34</v>
      </c>
      <c r="AX265" s="13" t="s">
        <v>86</v>
      </c>
      <c r="AY265" s="242" t="s">
        <v>155</v>
      </c>
    </row>
    <row r="266" s="13" customFormat="1">
      <c r="A266" s="13"/>
      <c r="B266" s="231"/>
      <c r="C266" s="232"/>
      <c r="D266" s="233" t="s">
        <v>164</v>
      </c>
      <c r="E266" s="232"/>
      <c r="F266" s="235" t="s">
        <v>348</v>
      </c>
      <c r="G266" s="232"/>
      <c r="H266" s="236">
        <v>36.603000000000002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164</v>
      </c>
      <c r="AU266" s="242" t="s">
        <v>162</v>
      </c>
      <c r="AV266" s="13" t="s">
        <v>162</v>
      </c>
      <c r="AW266" s="13" t="s">
        <v>4</v>
      </c>
      <c r="AX266" s="13" t="s">
        <v>86</v>
      </c>
      <c r="AY266" s="242" t="s">
        <v>155</v>
      </c>
    </row>
    <row r="267" s="2" customFormat="1" ht="24.15" customHeight="1">
      <c r="A267" s="38"/>
      <c r="B267" s="39"/>
      <c r="C267" s="217" t="s">
        <v>349</v>
      </c>
      <c r="D267" s="217" t="s">
        <v>157</v>
      </c>
      <c r="E267" s="218" t="s">
        <v>350</v>
      </c>
      <c r="F267" s="219" t="s">
        <v>351</v>
      </c>
      <c r="G267" s="220" t="s">
        <v>90</v>
      </c>
      <c r="H267" s="221">
        <v>34.859999999999999</v>
      </c>
      <c r="I267" s="222"/>
      <c r="J267" s="223">
        <f>ROUND(I267*H267,2)</f>
        <v>0</v>
      </c>
      <c r="K267" s="224"/>
      <c r="L267" s="44"/>
      <c r="M267" s="225" t="s">
        <v>1</v>
      </c>
      <c r="N267" s="226" t="s">
        <v>44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0.13500000000000001</v>
      </c>
      <c r="T267" s="228">
        <f>S267*H267</f>
        <v>4.7061000000000002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236</v>
      </c>
      <c r="AT267" s="229" t="s">
        <v>157</v>
      </c>
      <c r="AU267" s="229" t="s">
        <v>162</v>
      </c>
      <c r="AY267" s="17" t="s">
        <v>155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162</v>
      </c>
      <c r="BK267" s="230">
        <f>ROUND(I267*H267,2)</f>
        <v>0</v>
      </c>
      <c r="BL267" s="17" t="s">
        <v>236</v>
      </c>
      <c r="BM267" s="229" t="s">
        <v>352</v>
      </c>
    </row>
    <row r="268" s="13" customFormat="1">
      <c r="A268" s="13"/>
      <c r="B268" s="231"/>
      <c r="C268" s="232"/>
      <c r="D268" s="233" t="s">
        <v>164</v>
      </c>
      <c r="E268" s="234" t="s">
        <v>1</v>
      </c>
      <c r="F268" s="235" t="s">
        <v>100</v>
      </c>
      <c r="G268" s="232"/>
      <c r="H268" s="236">
        <v>34.859999999999999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164</v>
      </c>
      <c r="AU268" s="242" t="s">
        <v>162</v>
      </c>
      <c r="AV268" s="13" t="s">
        <v>162</v>
      </c>
      <c r="AW268" s="13" t="s">
        <v>34</v>
      </c>
      <c r="AX268" s="13" t="s">
        <v>78</v>
      </c>
      <c r="AY268" s="242" t="s">
        <v>155</v>
      </c>
    </row>
    <row r="269" s="14" customFormat="1">
      <c r="A269" s="14"/>
      <c r="B269" s="243"/>
      <c r="C269" s="244"/>
      <c r="D269" s="233" t="s">
        <v>164</v>
      </c>
      <c r="E269" s="245" t="s">
        <v>1</v>
      </c>
      <c r="F269" s="246" t="s">
        <v>167</v>
      </c>
      <c r="G269" s="244"/>
      <c r="H269" s="247">
        <v>34.859999999999999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164</v>
      </c>
      <c r="AU269" s="253" t="s">
        <v>162</v>
      </c>
      <c r="AV269" s="14" t="s">
        <v>161</v>
      </c>
      <c r="AW269" s="14" t="s">
        <v>34</v>
      </c>
      <c r="AX269" s="14" t="s">
        <v>86</v>
      </c>
      <c r="AY269" s="253" t="s">
        <v>155</v>
      </c>
    </row>
    <row r="270" s="2" customFormat="1" ht="24.15" customHeight="1">
      <c r="A270" s="38"/>
      <c r="B270" s="39"/>
      <c r="C270" s="217" t="s">
        <v>353</v>
      </c>
      <c r="D270" s="217" t="s">
        <v>157</v>
      </c>
      <c r="E270" s="218" t="s">
        <v>354</v>
      </c>
      <c r="F270" s="219" t="s">
        <v>355</v>
      </c>
      <c r="G270" s="220" t="s">
        <v>301</v>
      </c>
      <c r="H270" s="221">
        <v>0.091999999999999998</v>
      </c>
      <c r="I270" s="222"/>
      <c r="J270" s="223">
        <f>ROUND(I270*H270,2)</f>
        <v>0</v>
      </c>
      <c r="K270" s="224"/>
      <c r="L270" s="44"/>
      <c r="M270" s="225" t="s">
        <v>1</v>
      </c>
      <c r="N270" s="226" t="s">
        <v>44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236</v>
      </c>
      <c r="AT270" s="229" t="s">
        <v>157</v>
      </c>
      <c r="AU270" s="229" t="s">
        <v>162</v>
      </c>
      <c r="AY270" s="17" t="s">
        <v>155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162</v>
      </c>
      <c r="BK270" s="230">
        <f>ROUND(I270*H270,2)</f>
        <v>0</v>
      </c>
      <c r="BL270" s="17" t="s">
        <v>236</v>
      </c>
      <c r="BM270" s="229" t="s">
        <v>356</v>
      </c>
    </row>
    <row r="271" s="2" customFormat="1" ht="24.15" customHeight="1">
      <c r="A271" s="38"/>
      <c r="B271" s="39"/>
      <c r="C271" s="217" t="s">
        <v>357</v>
      </c>
      <c r="D271" s="217" t="s">
        <v>157</v>
      </c>
      <c r="E271" s="218" t="s">
        <v>358</v>
      </c>
      <c r="F271" s="219" t="s">
        <v>359</v>
      </c>
      <c r="G271" s="220" t="s">
        <v>301</v>
      </c>
      <c r="H271" s="221">
        <v>0.091999999999999998</v>
      </c>
      <c r="I271" s="222"/>
      <c r="J271" s="223">
        <f>ROUND(I271*H271,2)</f>
        <v>0</v>
      </c>
      <c r="K271" s="224"/>
      <c r="L271" s="44"/>
      <c r="M271" s="225" t="s">
        <v>1</v>
      </c>
      <c r="N271" s="226" t="s">
        <v>44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236</v>
      </c>
      <c r="AT271" s="229" t="s">
        <v>157</v>
      </c>
      <c r="AU271" s="229" t="s">
        <v>162</v>
      </c>
      <c r="AY271" s="17" t="s">
        <v>155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162</v>
      </c>
      <c r="BK271" s="230">
        <f>ROUND(I271*H271,2)</f>
        <v>0</v>
      </c>
      <c r="BL271" s="17" t="s">
        <v>236</v>
      </c>
      <c r="BM271" s="229" t="s">
        <v>360</v>
      </c>
    </row>
    <row r="272" s="12" customFormat="1" ht="22.8" customHeight="1">
      <c r="A272" s="12"/>
      <c r="B272" s="202"/>
      <c r="C272" s="203"/>
      <c r="D272" s="204" t="s">
        <v>77</v>
      </c>
      <c r="E272" s="215" t="s">
        <v>361</v>
      </c>
      <c r="F272" s="215" t="s">
        <v>362</v>
      </c>
      <c r="G272" s="203"/>
      <c r="H272" s="203"/>
      <c r="I272" s="206"/>
      <c r="J272" s="216">
        <f>BK272</f>
        <v>0</v>
      </c>
      <c r="K272" s="203"/>
      <c r="L272" s="207"/>
      <c r="M272" s="208"/>
      <c r="N272" s="209"/>
      <c r="O272" s="209"/>
      <c r="P272" s="210">
        <f>SUM(P273:P282)</f>
        <v>0</v>
      </c>
      <c r="Q272" s="209"/>
      <c r="R272" s="210">
        <f>SUM(R273:R282)</f>
        <v>0.028469999999999999</v>
      </c>
      <c r="S272" s="209"/>
      <c r="T272" s="211">
        <f>SUM(T273:T282)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2" t="s">
        <v>162</v>
      </c>
      <c r="AT272" s="213" t="s">
        <v>77</v>
      </c>
      <c r="AU272" s="213" t="s">
        <v>86</v>
      </c>
      <c r="AY272" s="212" t="s">
        <v>155</v>
      </c>
      <c r="BK272" s="214">
        <f>SUM(BK273:BK282)</f>
        <v>0</v>
      </c>
    </row>
    <row r="273" s="2" customFormat="1" ht="16.5" customHeight="1">
      <c r="A273" s="38"/>
      <c r="B273" s="39"/>
      <c r="C273" s="217" t="s">
        <v>363</v>
      </c>
      <c r="D273" s="217" t="s">
        <v>157</v>
      </c>
      <c r="E273" s="218" t="s">
        <v>364</v>
      </c>
      <c r="F273" s="219" t="s">
        <v>365</v>
      </c>
      <c r="G273" s="220" t="s">
        <v>366</v>
      </c>
      <c r="H273" s="221">
        <v>1</v>
      </c>
      <c r="I273" s="222"/>
      <c r="J273" s="223">
        <f>ROUND(I273*H273,2)</f>
        <v>0</v>
      </c>
      <c r="K273" s="224"/>
      <c r="L273" s="44"/>
      <c r="M273" s="225" t="s">
        <v>1</v>
      </c>
      <c r="N273" s="226" t="s">
        <v>44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236</v>
      </c>
      <c r="AT273" s="229" t="s">
        <v>157</v>
      </c>
      <c r="AU273" s="229" t="s">
        <v>162</v>
      </c>
      <c r="AY273" s="17" t="s">
        <v>155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162</v>
      </c>
      <c r="BK273" s="230">
        <f>ROUND(I273*H273,2)</f>
        <v>0</v>
      </c>
      <c r="BL273" s="17" t="s">
        <v>236</v>
      </c>
      <c r="BM273" s="229" t="s">
        <v>367</v>
      </c>
    </row>
    <row r="274" s="13" customFormat="1">
      <c r="A274" s="13"/>
      <c r="B274" s="231"/>
      <c r="C274" s="232"/>
      <c r="D274" s="233" t="s">
        <v>164</v>
      </c>
      <c r="E274" s="234" t="s">
        <v>1</v>
      </c>
      <c r="F274" s="235" t="s">
        <v>86</v>
      </c>
      <c r="G274" s="232"/>
      <c r="H274" s="236">
        <v>1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164</v>
      </c>
      <c r="AU274" s="242" t="s">
        <v>162</v>
      </c>
      <c r="AV274" s="13" t="s">
        <v>162</v>
      </c>
      <c r="AW274" s="13" t="s">
        <v>34</v>
      </c>
      <c r="AX274" s="13" t="s">
        <v>86</v>
      </c>
      <c r="AY274" s="242" t="s">
        <v>155</v>
      </c>
    </row>
    <row r="275" s="2" customFormat="1" ht="16.5" customHeight="1">
      <c r="A275" s="38"/>
      <c r="B275" s="39"/>
      <c r="C275" s="217" t="s">
        <v>368</v>
      </c>
      <c r="D275" s="217" t="s">
        <v>157</v>
      </c>
      <c r="E275" s="218" t="s">
        <v>369</v>
      </c>
      <c r="F275" s="219" t="s">
        <v>370</v>
      </c>
      <c r="G275" s="220" t="s">
        <v>243</v>
      </c>
      <c r="H275" s="221">
        <v>1</v>
      </c>
      <c r="I275" s="222"/>
      <c r="J275" s="223">
        <f>ROUND(I275*H275,2)</f>
        <v>0</v>
      </c>
      <c r="K275" s="224"/>
      <c r="L275" s="44"/>
      <c r="M275" s="225" t="s">
        <v>1</v>
      </c>
      <c r="N275" s="226" t="s">
        <v>44</v>
      </c>
      <c r="O275" s="91"/>
      <c r="P275" s="227">
        <f>O275*H275</f>
        <v>0</v>
      </c>
      <c r="Q275" s="227">
        <v>0.0069699999999999996</v>
      </c>
      <c r="R275" s="227">
        <f>Q275*H275</f>
        <v>0.0069699999999999996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236</v>
      </c>
      <c r="AT275" s="229" t="s">
        <v>157</v>
      </c>
      <c r="AU275" s="229" t="s">
        <v>162</v>
      </c>
      <c r="AY275" s="17" t="s">
        <v>155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162</v>
      </c>
      <c r="BK275" s="230">
        <f>ROUND(I275*H275,2)</f>
        <v>0</v>
      </c>
      <c r="BL275" s="17" t="s">
        <v>236</v>
      </c>
      <c r="BM275" s="229" t="s">
        <v>371</v>
      </c>
    </row>
    <row r="276" s="15" customFormat="1">
      <c r="A276" s="15"/>
      <c r="B276" s="254"/>
      <c r="C276" s="255"/>
      <c r="D276" s="233" t="s">
        <v>164</v>
      </c>
      <c r="E276" s="256" t="s">
        <v>1</v>
      </c>
      <c r="F276" s="257" t="s">
        <v>372</v>
      </c>
      <c r="G276" s="255"/>
      <c r="H276" s="256" t="s">
        <v>1</v>
      </c>
      <c r="I276" s="258"/>
      <c r="J276" s="255"/>
      <c r="K276" s="255"/>
      <c r="L276" s="259"/>
      <c r="M276" s="260"/>
      <c r="N276" s="261"/>
      <c r="O276" s="261"/>
      <c r="P276" s="261"/>
      <c r="Q276" s="261"/>
      <c r="R276" s="261"/>
      <c r="S276" s="261"/>
      <c r="T276" s="262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3" t="s">
        <v>164</v>
      </c>
      <c r="AU276" s="263" t="s">
        <v>162</v>
      </c>
      <c r="AV276" s="15" t="s">
        <v>86</v>
      </c>
      <c r="AW276" s="15" t="s">
        <v>34</v>
      </c>
      <c r="AX276" s="15" t="s">
        <v>78</v>
      </c>
      <c r="AY276" s="263" t="s">
        <v>155</v>
      </c>
    </row>
    <row r="277" s="13" customFormat="1">
      <c r="A277" s="13"/>
      <c r="B277" s="231"/>
      <c r="C277" s="232"/>
      <c r="D277" s="233" t="s">
        <v>164</v>
      </c>
      <c r="E277" s="234" t="s">
        <v>1</v>
      </c>
      <c r="F277" s="235" t="s">
        <v>166</v>
      </c>
      <c r="G277" s="232"/>
      <c r="H277" s="236">
        <v>1</v>
      </c>
      <c r="I277" s="237"/>
      <c r="J277" s="232"/>
      <c r="K277" s="232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164</v>
      </c>
      <c r="AU277" s="242" t="s">
        <v>162</v>
      </c>
      <c r="AV277" s="13" t="s">
        <v>162</v>
      </c>
      <c r="AW277" s="13" t="s">
        <v>34</v>
      </c>
      <c r="AX277" s="13" t="s">
        <v>78</v>
      </c>
      <c r="AY277" s="242" t="s">
        <v>155</v>
      </c>
    </row>
    <row r="278" s="14" customFormat="1">
      <c r="A278" s="14"/>
      <c r="B278" s="243"/>
      <c r="C278" s="244"/>
      <c r="D278" s="233" t="s">
        <v>164</v>
      </c>
      <c r="E278" s="245" t="s">
        <v>1</v>
      </c>
      <c r="F278" s="246" t="s">
        <v>167</v>
      </c>
      <c r="G278" s="244"/>
      <c r="H278" s="247">
        <v>1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164</v>
      </c>
      <c r="AU278" s="253" t="s">
        <v>162</v>
      </c>
      <c r="AV278" s="14" t="s">
        <v>161</v>
      </c>
      <c r="AW278" s="14" t="s">
        <v>34</v>
      </c>
      <c r="AX278" s="14" t="s">
        <v>86</v>
      </c>
      <c r="AY278" s="253" t="s">
        <v>155</v>
      </c>
    </row>
    <row r="279" s="2" customFormat="1" ht="16.5" customHeight="1">
      <c r="A279" s="38"/>
      <c r="B279" s="39"/>
      <c r="C279" s="217" t="s">
        <v>373</v>
      </c>
      <c r="D279" s="217" t="s">
        <v>157</v>
      </c>
      <c r="E279" s="218" t="s">
        <v>374</v>
      </c>
      <c r="F279" s="219" t="s">
        <v>375</v>
      </c>
      <c r="G279" s="220" t="s">
        <v>243</v>
      </c>
      <c r="H279" s="221">
        <v>10</v>
      </c>
      <c r="I279" s="222"/>
      <c r="J279" s="223">
        <f>ROUND(I279*H279,2)</f>
        <v>0</v>
      </c>
      <c r="K279" s="224"/>
      <c r="L279" s="44"/>
      <c r="M279" s="225" t="s">
        <v>1</v>
      </c>
      <c r="N279" s="226" t="s">
        <v>44</v>
      </c>
      <c r="O279" s="91"/>
      <c r="P279" s="227">
        <f>O279*H279</f>
        <v>0</v>
      </c>
      <c r="Q279" s="227">
        <v>0.00215</v>
      </c>
      <c r="R279" s="227">
        <f>Q279*H279</f>
        <v>0.021499999999999998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236</v>
      </c>
      <c r="AT279" s="229" t="s">
        <v>157</v>
      </c>
      <c r="AU279" s="229" t="s">
        <v>162</v>
      </c>
      <c r="AY279" s="17" t="s">
        <v>155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162</v>
      </c>
      <c r="BK279" s="230">
        <f>ROUND(I279*H279,2)</f>
        <v>0</v>
      </c>
      <c r="BL279" s="17" t="s">
        <v>236</v>
      </c>
      <c r="BM279" s="229" t="s">
        <v>376</v>
      </c>
    </row>
    <row r="280" s="13" customFormat="1">
      <c r="A280" s="13"/>
      <c r="B280" s="231"/>
      <c r="C280" s="232"/>
      <c r="D280" s="233" t="s">
        <v>164</v>
      </c>
      <c r="E280" s="234" t="s">
        <v>1</v>
      </c>
      <c r="F280" s="235" t="s">
        <v>377</v>
      </c>
      <c r="G280" s="232"/>
      <c r="H280" s="236">
        <v>10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164</v>
      </c>
      <c r="AU280" s="242" t="s">
        <v>162</v>
      </c>
      <c r="AV280" s="13" t="s">
        <v>162</v>
      </c>
      <c r="AW280" s="13" t="s">
        <v>34</v>
      </c>
      <c r="AX280" s="13" t="s">
        <v>86</v>
      </c>
      <c r="AY280" s="242" t="s">
        <v>155</v>
      </c>
    </row>
    <row r="281" s="2" customFormat="1" ht="24.15" customHeight="1">
      <c r="A281" s="38"/>
      <c r="B281" s="39"/>
      <c r="C281" s="217" t="s">
        <v>378</v>
      </c>
      <c r="D281" s="217" t="s">
        <v>157</v>
      </c>
      <c r="E281" s="218" t="s">
        <v>379</v>
      </c>
      <c r="F281" s="219" t="s">
        <v>380</v>
      </c>
      <c r="G281" s="220" t="s">
        <v>301</v>
      </c>
      <c r="H281" s="221">
        <v>0.028000000000000001</v>
      </c>
      <c r="I281" s="222"/>
      <c r="J281" s="223">
        <f>ROUND(I281*H281,2)</f>
        <v>0</v>
      </c>
      <c r="K281" s="224"/>
      <c r="L281" s="44"/>
      <c r="M281" s="225" t="s">
        <v>1</v>
      </c>
      <c r="N281" s="226" t="s">
        <v>44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236</v>
      </c>
      <c r="AT281" s="229" t="s">
        <v>157</v>
      </c>
      <c r="AU281" s="229" t="s">
        <v>162</v>
      </c>
      <c r="AY281" s="17" t="s">
        <v>155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162</v>
      </c>
      <c r="BK281" s="230">
        <f>ROUND(I281*H281,2)</f>
        <v>0</v>
      </c>
      <c r="BL281" s="17" t="s">
        <v>236</v>
      </c>
      <c r="BM281" s="229" t="s">
        <v>381</v>
      </c>
    </row>
    <row r="282" s="2" customFormat="1" ht="24.15" customHeight="1">
      <c r="A282" s="38"/>
      <c r="B282" s="39"/>
      <c r="C282" s="217" t="s">
        <v>382</v>
      </c>
      <c r="D282" s="217" t="s">
        <v>157</v>
      </c>
      <c r="E282" s="218" t="s">
        <v>383</v>
      </c>
      <c r="F282" s="219" t="s">
        <v>384</v>
      </c>
      <c r="G282" s="220" t="s">
        <v>301</v>
      </c>
      <c r="H282" s="221">
        <v>0.028000000000000001</v>
      </c>
      <c r="I282" s="222"/>
      <c r="J282" s="223">
        <f>ROUND(I282*H282,2)</f>
        <v>0</v>
      </c>
      <c r="K282" s="224"/>
      <c r="L282" s="44"/>
      <c r="M282" s="225" t="s">
        <v>1</v>
      </c>
      <c r="N282" s="226" t="s">
        <v>44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236</v>
      </c>
      <c r="AT282" s="229" t="s">
        <v>157</v>
      </c>
      <c r="AU282" s="229" t="s">
        <v>162</v>
      </c>
      <c r="AY282" s="17" t="s">
        <v>155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162</v>
      </c>
      <c r="BK282" s="230">
        <f>ROUND(I282*H282,2)</f>
        <v>0</v>
      </c>
      <c r="BL282" s="17" t="s">
        <v>236</v>
      </c>
      <c r="BM282" s="229" t="s">
        <v>385</v>
      </c>
    </row>
    <row r="283" s="12" customFormat="1" ht="22.8" customHeight="1">
      <c r="A283" s="12"/>
      <c r="B283" s="202"/>
      <c r="C283" s="203"/>
      <c r="D283" s="204" t="s">
        <v>77</v>
      </c>
      <c r="E283" s="215" t="s">
        <v>386</v>
      </c>
      <c r="F283" s="215" t="s">
        <v>387</v>
      </c>
      <c r="G283" s="203"/>
      <c r="H283" s="203"/>
      <c r="I283" s="206"/>
      <c r="J283" s="216">
        <f>BK283</f>
        <v>0</v>
      </c>
      <c r="K283" s="203"/>
      <c r="L283" s="207"/>
      <c r="M283" s="208"/>
      <c r="N283" s="209"/>
      <c r="O283" s="209"/>
      <c r="P283" s="210">
        <f>SUM(P284:P295)</f>
        <v>0</v>
      </c>
      <c r="Q283" s="209"/>
      <c r="R283" s="210">
        <f>SUM(R284:R295)</f>
        <v>0.023960000000000002</v>
      </c>
      <c r="S283" s="209"/>
      <c r="T283" s="211">
        <f>SUM(T284:T295)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2" t="s">
        <v>162</v>
      </c>
      <c r="AT283" s="213" t="s">
        <v>77</v>
      </c>
      <c r="AU283" s="213" t="s">
        <v>86</v>
      </c>
      <c r="AY283" s="212" t="s">
        <v>155</v>
      </c>
      <c r="BK283" s="214">
        <f>SUM(BK284:BK295)</f>
        <v>0</v>
      </c>
    </row>
    <row r="284" s="2" customFormat="1" ht="24.15" customHeight="1">
      <c r="A284" s="38"/>
      <c r="B284" s="39"/>
      <c r="C284" s="217" t="s">
        <v>388</v>
      </c>
      <c r="D284" s="217" t="s">
        <v>157</v>
      </c>
      <c r="E284" s="218" t="s">
        <v>389</v>
      </c>
      <c r="F284" s="219" t="s">
        <v>390</v>
      </c>
      <c r="G284" s="220" t="s">
        <v>243</v>
      </c>
      <c r="H284" s="221">
        <v>20</v>
      </c>
      <c r="I284" s="222"/>
      <c r="J284" s="223">
        <f>ROUND(I284*H284,2)</f>
        <v>0</v>
      </c>
      <c r="K284" s="224"/>
      <c r="L284" s="44"/>
      <c r="M284" s="225" t="s">
        <v>1</v>
      </c>
      <c r="N284" s="226" t="s">
        <v>44</v>
      </c>
      <c r="O284" s="91"/>
      <c r="P284" s="227">
        <f>O284*H284</f>
        <v>0</v>
      </c>
      <c r="Q284" s="227">
        <v>0.00084000000000000003</v>
      </c>
      <c r="R284" s="227">
        <f>Q284*H284</f>
        <v>0.016800000000000002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236</v>
      </c>
      <c r="AT284" s="229" t="s">
        <v>157</v>
      </c>
      <c r="AU284" s="229" t="s">
        <v>162</v>
      </c>
      <c r="AY284" s="17" t="s">
        <v>155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162</v>
      </c>
      <c r="BK284" s="230">
        <f>ROUND(I284*H284,2)</f>
        <v>0</v>
      </c>
      <c r="BL284" s="17" t="s">
        <v>236</v>
      </c>
      <c r="BM284" s="229" t="s">
        <v>391</v>
      </c>
    </row>
    <row r="285" s="13" customFormat="1">
      <c r="A285" s="13"/>
      <c r="B285" s="231"/>
      <c r="C285" s="232"/>
      <c r="D285" s="233" t="s">
        <v>164</v>
      </c>
      <c r="E285" s="234" t="s">
        <v>1</v>
      </c>
      <c r="F285" s="235" t="s">
        <v>392</v>
      </c>
      <c r="G285" s="232"/>
      <c r="H285" s="236">
        <v>20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164</v>
      </c>
      <c r="AU285" s="242" t="s">
        <v>162</v>
      </c>
      <c r="AV285" s="13" t="s">
        <v>162</v>
      </c>
      <c r="AW285" s="13" t="s">
        <v>34</v>
      </c>
      <c r="AX285" s="13" t="s">
        <v>86</v>
      </c>
      <c r="AY285" s="242" t="s">
        <v>155</v>
      </c>
    </row>
    <row r="286" s="2" customFormat="1" ht="24.15" customHeight="1">
      <c r="A286" s="38"/>
      <c r="B286" s="39"/>
      <c r="C286" s="217" t="s">
        <v>393</v>
      </c>
      <c r="D286" s="217" t="s">
        <v>157</v>
      </c>
      <c r="E286" s="218" t="s">
        <v>394</v>
      </c>
      <c r="F286" s="219" t="s">
        <v>395</v>
      </c>
      <c r="G286" s="220" t="s">
        <v>243</v>
      </c>
      <c r="H286" s="221">
        <v>20</v>
      </c>
      <c r="I286" s="222"/>
      <c r="J286" s="223">
        <f>ROUND(I286*H286,2)</f>
        <v>0</v>
      </c>
      <c r="K286" s="224"/>
      <c r="L286" s="44"/>
      <c r="M286" s="225" t="s">
        <v>1</v>
      </c>
      <c r="N286" s="226" t="s">
        <v>44</v>
      </c>
      <c r="O286" s="91"/>
      <c r="P286" s="227">
        <f>O286*H286</f>
        <v>0</v>
      </c>
      <c r="Q286" s="227">
        <v>0.00012999999999999999</v>
      </c>
      <c r="R286" s="227">
        <f>Q286*H286</f>
        <v>0.0025999999999999999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236</v>
      </c>
      <c r="AT286" s="229" t="s">
        <v>157</v>
      </c>
      <c r="AU286" s="229" t="s">
        <v>162</v>
      </c>
      <c r="AY286" s="17" t="s">
        <v>155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162</v>
      </c>
      <c r="BK286" s="230">
        <f>ROUND(I286*H286,2)</f>
        <v>0</v>
      </c>
      <c r="BL286" s="17" t="s">
        <v>236</v>
      </c>
      <c r="BM286" s="229" t="s">
        <v>396</v>
      </c>
    </row>
    <row r="287" s="13" customFormat="1">
      <c r="A287" s="13"/>
      <c r="B287" s="231"/>
      <c r="C287" s="232"/>
      <c r="D287" s="233" t="s">
        <v>164</v>
      </c>
      <c r="E287" s="234" t="s">
        <v>1</v>
      </c>
      <c r="F287" s="235" t="s">
        <v>397</v>
      </c>
      <c r="G287" s="232"/>
      <c r="H287" s="236">
        <v>20</v>
      </c>
      <c r="I287" s="237"/>
      <c r="J287" s="232"/>
      <c r="K287" s="232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164</v>
      </c>
      <c r="AU287" s="242" t="s">
        <v>162</v>
      </c>
      <c r="AV287" s="13" t="s">
        <v>162</v>
      </c>
      <c r="AW287" s="13" t="s">
        <v>34</v>
      </c>
      <c r="AX287" s="13" t="s">
        <v>86</v>
      </c>
      <c r="AY287" s="242" t="s">
        <v>155</v>
      </c>
    </row>
    <row r="288" s="2" customFormat="1" ht="16.5" customHeight="1">
      <c r="A288" s="38"/>
      <c r="B288" s="39"/>
      <c r="C288" s="217" t="s">
        <v>398</v>
      </c>
      <c r="D288" s="217" t="s">
        <v>157</v>
      </c>
      <c r="E288" s="218" t="s">
        <v>399</v>
      </c>
      <c r="F288" s="219" t="s">
        <v>400</v>
      </c>
      <c r="G288" s="220" t="s">
        <v>160</v>
      </c>
      <c r="H288" s="221">
        <v>6</v>
      </c>
      <c r="I288" s="222"/>
      <c r="J288" s="223">
        <f>ROUND(I288*H288,2)</f>
        <v>0</v>
      </c>
      <c r="K288" s="224"/>
      <c r="L288" s="44"/>
      <c r="M288" s="225" t="s">
        <v>1</v>
      </c>
      <c r="N288" s="226" t="s">
        <v>44</v>
      </c>
      <c r="O288" s="91"/>
      <c r="P288" s="227">
        <f>O288*H288</f>
        <v>0</v>
      </c>
      <c r="Q288" s="227">
        <v>0.00076000000000000004</v>
      </c>
      <c r="R288" s="227">
        <f>Q288*H288</f>
        <v>0.0045599999999999998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236</v>
      </c>
      <c r="AT288" s="229" t="s">
        <v>157</v>
      </c>
      <c r="AU288" s="229" t="s">
        <v>162</v>
      </c>
      <c r="AY288" s="17" t="s">
        <v>155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162</v>
      </c>
      <c r="BK288" s="230">
        <f>ROUND(I288*H288,2)</f>
        <v>0</v>
      </c>
      <c r="BL288" s="17" t="s">
        <v>236</v>
      </c>
      <c r="BM288" s="229" t="s">
        <v>401</v>
      </c>
    </row>
    <row r="289" s="13" customFormat="1">
      <c r="A289" s="13"/>
      <c r="B289" s="231"/>
      <c r="C289" s="232"/>
      <c r="D289" s="233" t="s">
        <v>164</v>
      </c>
      <c r="E289" s="234" t="s">
        <v>1</v>
      </c>
      <c r="F289" s="235" t="s">
        <v>402</v>
      </c>
      <c r="G289" s="232"/>
      <c r="H289" s="236">
        <v>2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164</v>
      </c>
      <c r="AU289" s="242" t="s">
        <v>162</v>
      </c>
      <c r="AV289" s="13" t="s">
        <v>162</v>
      </c>
      <c r="AW289" s="13" t="s">
        <v>34</v>
      </c>
      <c r="AX289" s="13" t="s">
        <v>78</v>
      </c>
      <c r="AY289" s="242" t="s">
        <v>155</v>
      </c>
    </row>
    <row r="290" s="13" customFormat="1">
      <c r="A290" s="13"/>
      <c r="B290" s="231"/>
      <c r="C290" s="232"/>
      <c r="D290" s="233" t="s">
        <v>164</v>
      </c>
      <c r="E290" s="234" t="s">
        <v>1</v>
      </c>
      <c r="F290" s="235" t="s">
        <v>403</v>
      </c>
      <c r="G290" s="232"/>
      <c r="H290" s="236">
        <v>2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164</v>
      </c>
      <c r="AU290" s="242" t="s">
        <v>162</v>
      </c>
      <c r="AV290" s="13" t="s">
        <v>162</v>
      </c>
      <c r="AW290" s="13" t="s">
        <v>34</v>
      </c>
      <c r="AX290" s="13" t="s">
        <v>78</v>
      </c>
      <c r="AY290" s="242" t="s">
        <v>155</v>
      </c>
    </row>
    <row r="291" s="13" customFormat="1">
      <c r="A291" s="13"/>
      <c r="B291" s="231"/>
      <c r="C291" s="232"/>
      <c r="D291" s="233" t="s">
        <v>164</v>
      </c>
      <c r="E291" s="234" t="s">
        <v>1</v>
      </c>
      <c r="F291" s="235" t="s">
        <v>404</v>
      </c>
      <c r="G291" s="232"/>
      <c r="H291" s="236">
        <v>1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164</v>
      </c>
      <c r="AU291" s="242" t="s">
        <v>162</v>
      </c>
      <c r="AV291" s="13" t="s">
        <v>162</v>
      </c>
      <c r="AW291" s="13" t="s">
        <v>34</v>
      </c>
      <c r="AX291" s="13" t="s">
        <v>78</v>
      </c>
      <c r="AY291" s="242" t="s">
        <v>155</v>
      </c>
    </row>
    <row r="292" s="13" customFormat="1">
      <c r="A292" s="13"/>
      <c r="B292" s="231"/>
      <c r="C292" s="232"/>
      <c r="D292" s="233" t="s">
        <v>164</v>
      </c>
      <c r="E292" s="234" t="s">
        <v>1</v>
      </c>
      <c r="F292" s="235" t="s">
        <v>405</v>
      </c>
      <c r="G292" s="232"/>
      <c r="H292" s="236">
        <v>1</v>
      </c>
      <c r="I292" s="237"/>
      <c r="J292" s="232"/>
      <c r="K292" s="232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164</v>
      </c>
      <c r="AU292" s="242" t="s">
        <v>162</v>
      </c>
      <c r="AV292" s="13" t="s">
        <v>162</v>
      </c>
      <c r="AW292" s="13" t="s">
        <v>34</v>
      </c>
      <c r="AX292" s="13" t="s">
        <v>78</v>
      </c>
      <c r="AY292" s="242" t="s">
        <v>155</v>
      </c>
    </row>
    <row r="293" s="14" customFormat="1">
      <c r="A293" s="14"/>
      <c r="B293" s="243"/>
      <c r="C293" s="244"/>
      <c r="D293" s="233" t="s">
        <v>164</v>
      </c>
      <c r="E293" s="245" t="s">
        <v>1</v>
      </c>
      <c r="F293" s="246" t="s">
        <v>167</v>
      </c>
      <c r="G293" s="244"/>
      <c r="H293" s="247">
        <v>6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164</v>
      </c>
      <c r="AU293" s="253" t="s">
        <v>162</v>
      </c>
      <c r="AV293" s="14" t="s">
        <v>161</v>
      </c>
      <c r="AW293" s="14" t="s">
        <v>34</v>
      </c>
      <c r="AX293" s="14" t="s">
        <v>86</v>
      </c>
      <c r="AY293" s="253" t="s">
        <v>155</v>
      </c>
    </row>
    <row r="294" s="2" customFormat="1" ht="24.15" customHeight="1">
      <c r="A294" s="38"/>
      <c r="B294" s="39"/>
      <c r="C294" s="217" t="s">
        <v>406</v>
      </c>
      <c r="D294" s="217" t="s">
        <v>157</v>
      </c>
      <c r="E294" s="218" t="s">
        <v>407</v>
      </c>
      <c r="F294" s="219" t="s">
        <v>408</v>
      </c>
      <c r="G294" s="220" t="s">
        <v>301</v>
      </c>
      <c r="H294" s="221">
        <v>0.024</v>
      </c>
      <c r="I294" s="222"/>
      <c r="J294" s="223">
        <f>ROUND(I294*H294,2)</f>
        <v>0</v>
      </c>
      <c r="K294" s="224"/>
      <c r="L294" s="44"/>
      <c r="M294" s="225" t="s">
        <v>1</v>
      </c>
      <c r="N294" s="226" t="s">
        <v>44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236</v>
      </c>
      <c r="AT294" s="229" t="s">
        <v>157</v>
      </c>
      <c r="AU294" s="229" t="s">
        <v>162</v>
      </c>
      <c r="AY294" s="17" t="s">
        <v>155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162</v>
      </c>
      <c r="BK294" s="230">
        <f>ROUND(I294*H294,2)</f>
        <v>0</v>
      </c>
      <c r="BL294" s="17" t="s">
        <v>236</v>
      </c>
      <c r="BM294" s="229" t="s">
        <v>409</v>
      </c>
    </row>
    <row r="295" s="2" customFormat="1" ht="24.15" customHeight="1">
      <c r="A295" s="38"/>
      <c r="B295" s="39"/>
      <c r="C295" s="217" t="s">
        <v>410</v>
      </c>
      <c r="D295" s="217" t="s">
        <v>157</v>
      </c>
      <c r="E295" s="218" t="s">
        <v>411</v>
      </c>
      <c r="F295" s="219" t="s">
        <v>412</v>
      </c>
      <c r="G295" s="220" t="s">
        <v>301</v>
      </c>
      <c r="H295" s="221">
        <v>0.024</v>
      </c>
      <c r="I295" s="222"/>
      <c r="J295" s="223">
        <f>ROUND(I295*H295,2)</f>
        <v>0</v>
      </c>
      <c r="K295" s="224"/>
      <c r="L295" s="44"/>
      <c r="M295" s="225" t="s">
        <v>1</v>
      </c>
      <c r="N295" s="226" t="s">
        <v>44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236</v>
      </c>
      <c r="AT295" s="229" t="s">
        <v>157</v>
      </c>
      <c r="AU295" s="229" t="s">
        <v>162</v>
      </c>
      <c r="AY295" s="17" t="s">
        <v>155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162</v>
      </c>
      <c r="BK295" s="230">
        <f>ROUND(I295*H295,2)</f>
        <v>0</v>
      </c>
      <c r="BL295" s="17" t="s">
        <v>236</v>
      </c>
      <c r="BM295" s="229" t="s">
        <v>413</v>
      </c>
    </row>
    <row r="296" s="12" customFormat="1" ht="22.8" customHeight="1">
      <c r="A296" s="12"/>
      <c r="B296" s="202"/>
      <c r="C296" s="203"/>
      <c r="D296" s="204" t="s">
        <v>77</v>
      </c>
      <c r="E296" s="215" t="s">
        <v>414</v>
      </c>
      <c r="F296" s="215" t="s">
        <v>415</v>
      </c>
      <c r="G296" s="203"/>
      <c r="H296" s="203"/>
      <c r="I296" s="206"/>
      <c r="J296" s="216">
        <f>BK296</f>
        <v>0</v>
      </c>
      <c r="K296" s="203"/>
      <c r="L296" s="207"/>
      <c r="M296" s="208"/>
      <c r="N296" s="209"/>
      <c r="O296" s="209"/>
      <c r="P296" s="210">
        <f>SUM(P297:P316)</f>
        <v>0</v>
      </c>
      <c r="Q296" s="209"/>
      <c r="R296" s="210">
        <f>SUM(R297:R316)</f>
        <v>0.055010000000000003</v>
      </c>
      <c r="S296" s="209"/>
      <c r="T296" s="211">
        <f>SUM(T297:T316)</f>
        <v>0.071779999999999997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2" t="s">
        <v>162</v>
      </c>
      <c r="AT296" s="213" t="s">
        <v>77</v>
      </c>
      <c r="AU296" s="213" t="s">
        <v>86</v>
      </c>
      <c r="AY296" s="212" t="s">
        <v>155</v>
      </c>
      <c r="BK296" s="214">
        <f>SUM(BK297:BK316)</f>
        <v>0</v>
      </c>
    </row>
    <row r="297" s="2" customFormat="1" ht="16.5" customHeight="1">
      <c r="A297" s="38"/>
      <c r="B297" s="39"/>
      <c r="C297" s="217" t="s">
        <v>416</v>
      </c>
      <c r="D297" s="217" t="s">
        <v>157</v>
      </c>
      <c r="E297" s="218" t="s">
        <v>417</v>
      </c>
      <c r="F297" s="219" t="s">
        <v>418</v>
      </c>
      <c r="G297" s="220" t="s">
        <v>419</v>
      </c>
      <c r="H297" s="221">
        <v>1</v>
      </c>
      <c r="I297" s="222"/>
      <c r="J297" s="223">
        <f>ROUND(I297*H297,2)</f>
        <v>0</v>
      </c>
      <c r="K297" s="224"/>
      <c r="L297" s="44"/>
      <c r="M297" s="225" t="s">
        <v>1</v>
      </c>
      <c r="N297" s="226" t="s">
        <v>44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0.034200000000000001</v>
      </c>
      <c r="T297" s="228">
        <f>S297*H297</f>
        <v>0.034200000000000001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236</v>
      </c>
      <c r="AT297" s="229" t="s">
        <v>157</v>
      </c>
      <c r="AU297" s="229" t="s">
        <v>162</v>
      </c>
      <c r="AY297" s="17" t="s">
        <v>155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162</v>
      </c>
      <c r="BK297" s="230">
        <f>ROUND(I297*H297,2)</f>
        <v>0</v>
      </c>
      <c r="BL297" s="17" t="s">
        <v>236</v>
      </c>
      <c r="BM297" s="229" t="s">
        <v>420</v>
      </c>
    </row>
    <row r="298" s="13" customFormat="1">
      <c r="A298" s="13"/>
      <c r="B298" s="231"/>
      <c r="C298" s="232"/>
      <c r="D298" s="233" t="s">
        <v>164</v>
      </c>
      <c r="E298" s="234" t="s">
        <v>1</v>
      </c>
      <c r="F298" s="235" t="s">
        <v>86</v>
      </c>
      <c r="G298" s="232"/>
      <c r="H298" s="236">
        <v>1</v>
      </c>
      <c r="I298" s="237"/>
      <c r="J298" s="232"/>
      <c r="K298" s="232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164</v>
      </c>
      <c r="AU298" s="242" t="s">
        <v>162</v>
      </c>
      <c r="AV298" s="13" t="s">
        <v>162</v>
      </c>
      <c r="AW298" s="13" t="s">
        <v>34</v>
      </c>
      <c r="AX298" s="13" t="s">
        <v>86</v>
      </c>
      <c r="AY298" s="242" t="s">
        <v>155</v>
      </c>
    </row>
    <row r="299" s="2" customFormat="1" ht="24.15" customHeight="1">
      <c r="A299" s="38"/>
      <c r="B299" s="39"/>
      <c r="C299" s="217" t="s">
        <v>421</v>
      </c>
      <c r="D299" s="217" t="s">
        <v>157</v>
      </c>
      <c r="E299" s="218" t="s">
        <v>422</v>
      </c>
      <c r="F299" s="219" t="s">
        <v>423</v>
      </c>
      <c r="G299" s="220" t="s">
        <v>419</v>
      </c>
      <c r="H299" s="221">
        <v>1</v>
      </c>
      <c r="I299" s="222"/>
      <c r="J299" s="223">
        <f>ROUND(I299*H299,2)</f>
        <v>0</v>
      </c>
      <c r="K299" s="224"/>
      <c r="L299" s="44"/>
      <c r="M299" s="225" t="s">
        <v>1</v>
      </c>
      <c r="N299" s="226" t="s">
        <v>44</v>
      </c>
      <c r="O299" s="91"/>
      <c r="P299" s="227">
        <f>O299*H299</f>
        <v>0</v>
      </c>
      <c r="Q299" s="227">
        <v>0.016969999999999999</v>
      </c>
      <c r="R299" s="227">
        <f>Q299*H299</f>
        <v>0.016969999999999999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236</v>
      </c>
      <c r="AT299" s="229" t="s">
        <v>157</v>
      </c>
      <c r="AU299" s="229" t="s">
        <v>162</v>
      </c>
      <c r="AY299" s="17" t="s">
        <v>155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162</v>
      </c>
      <c r="BK299" s="230">
        <f>ROUND(I299*H299,2)</f>
        <v>0</v>
      </c>
      <c r="BL299" s="17" t="s">
        <v>236</v>
      </c>
      <c r="BM299" s="229" t="s">
        <v>424</v>
      </c>
    </row>
    <row r="300" s="13" customFormat="1">
      <c r="A300" s="13"/>
      <c r="B300" s="231"/>
      <c r="C300" s="232"/>
      <c r="D300" s="233" t="s">
        <v>164</v>
      </c>
      <c r="E300" s="234" t="s">
        <v>1</v>
      </c>
      <c r="F300" s="235" t="s">
        <v>86</v>
      </c>
      <c r="G300" s="232"/>
      <c r="H300" s="236">
        <v>1</v>
      </c>
      <c r="I300" s="237"/>
      <c r="J300" s="232"/>
      <c r="K300" s="232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164</v>
      </c>
      <c r="AU300" s="242" t="s">
        <v>162</v>
      </c>
      <c r="AV300" s="13" t="s">
        <v>162</v>
      </c>
      <c r="AW300" s="13" t="s">
        <v>34</v>
      </c>
      <c r="AX300" s="13" t="s">
        <v>86</v>
      </c>
      <c r="AY300" s="242" t="s">
        <v>155</v>
      </c>
    </row>
    <row r="301" s="2" customFormat="1" ht="24.15" customHeight="1">
      <c r="A301" s="38"/>
      <c r="B301" s="39"/>
      <c r="C301" s="217" t="s">
        <v>425</v>
      </c>
      <c r="D301" s="217" t="s">
        <v>157</v>
      </c>
      <c r="E301" s="218" t="s">
        <v>426</v>
      </c>
      <c r="F301" s="219" t="s">
        <v>427</v>
      </c>
      <c r="G301" s="220" t="s">
        <v>419</v>
      </c>
      <c r="H301" s="221">
        <v>1</v>
      </c>
      <c r="I301" s="222"/>
      <c r="J301" s="223">
        <f>ROUND(I301*H301,2)</f>
        <v>0</v>
      </c>
      <c r="K301" s="224"/>
      <c r="L301" s="44"/>
      <c r="M301" s="225" t="s">
        <v>1</v>
      </c>
      <c r="N301" s="226" t="s">
        <v>44</v>
      </c>
      <c r="O301" s="91"/>
      <c r="P301" s="227">
        <f>O301*H301</f>
        <v>0</v>
      </c>
      <c r="Q301" s="227">
        <v>0.014970000000000001</v>
      </c>
      <c r="R301" s="227">
        <f>Q301*H301</f>
        <v>0.014970000000000001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236</v>
      </c>
      <c r="AT301" s="229" t="s">
        <v>157</v>
      </c>
      <c r="AU301" s="229" t="s">
        <v>162</v>
      </c>
      <c r="AY301" s="17" t="s">
        <v>155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162</v>
      </c>
      <c r="BK301" s="230">
        <f>ROUND(I301*H301,2)</f>
        <v>0</v>
      </c>
      <c r="BL301" s="17" t="s">
        <v>236</v>
      </c>
      <c r="BM301" s="229" t="s">
        <v>428</v>
      </c>
    </row>
    <row r="302" s="13" customFormat="1">
      <c r="A302" s="13"/>
      <c r="B302" s="231"/>
      <c r="C302" s="232"/>
      <c r="D302" s="233" t="s">
        <v>164</v>
      </c>
      <c r="E302" s="234" t="s">
        <v>1</v>
      </c>
      <c r="F302" s="235" t="s">
        <v>86</v>
      </c>
      <c r="G302" s="232"/>
      <c r="H302" s="236">
        <v>1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164</v>
      </c>
      <c r="AU302" s="242" t="s">
        <v>162</v>
      </c>
      <c r="AV302" s="13" t="s">
        <v>162</v>
      </c>
      <c r="AW302" s="13" t="s">
        <v>34</v>
      </c>
      <c r="AX302" s="13" t="s">
        <v>86</v>
      </c>
      <c r="AY302" s="242" t="s">
        <v>155</v>
      </c>
    </row>
    <row r="303" s="2" customFormat="1" ht="16.5" customHeight="1">
      <c r="A303" s="38"/>
      <c r="B303" s="39"/>
      <c r="C303" s="217" t="s">
        <v>429</v>
      </c>
      <c r="D303" s="217" t="s">
        <v>157</v>
      </c>
      <c r="E303" s="218" t="s">
        <v>430</v>
      </c>
      <c r="F303" s="219" t="s">
        <v>431</v>
      </c>
      <c r="G303" s="220" t="s">
        <v>419</v>
      </c>
      <c r="H303" s="221">
        <v>1</v>
      </c>
      <c r="I303" s="222"/>
      <c r="J303" s="223">
        <f>ROUND(I303*H303,2)</f>
        <v>0</v>
      </c>
      <c r="K303" s="224"/>
      <c r="L303" s="44"/>
      <c r="M303" s="225" t="s">
        <v>1</v>
      </c>
      <c r="N303" s="226" t="s">
        <v>44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0.032899999999999999</v>
      </c>
      <c r="T303" s="228">
        <f>S303*H303</f>
        <v>0.032899999999999999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236</v>
      </c>
      <c r="AT303" s="229" t="s">
        <v>157</v>
      </c>
      <c r="AU303" s="229" t="s">
        <v>162</v>
      </c>
      <c r="AY303" s="17" t="s">
        <v>155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162</v>
      </c>
      <c r="BK303" s="230">
        <f>ROUND(I303*H303,2)</f>
        <v>0</v>
      </c>
      <c r="BL303" s="17" t="s">
        <v>236</v>
      </c>
      <c r="BM303" s="229" t="s">
        <v>432</v>
      </c>
    </row>
    <row r="304" s="13" customFormat="1">
      <c r="A304" s="13"/>
      <c r="B304" s="231"/>
      <c r="C304" s="232"/>
      <c r="D304" s="233" t="s">
        <v>164</v>
      </c>
      <c r="E304" s="234" t="s">
        <v>1</v>
      </c>
      <c r="F304" s="235" t="s">
        <v>86</v>
      </c>
      <c r="G304" s="232"/>
      <c r="H304" s="236">
        <v>1</v>
      </c>
      <c r="I304" s="237"/>
      <c r="J304" s="232"/>
      <c r="K304" s="232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164</v>
      </c>
      <c r="AU304" s="242" t="s">
        <v>162</v>
      </c>
      <c r="AV304" s="13" t="s">
        <v>162</v>
      </c>
      <c r="AW304" s="13" t="s">
        <v>34</v>
      </c>
      <c r="AX304" s="13" t="s">
        <v>86</v>
      </c>
      <c r="AY304" s="242" t="s">
        <v>155</v>
      </c>
    </row>
    <row r="305" s="2" customFormat="1" ht="24.15" customHeight="1">
      <c r="A305" s="38"/>
      <c r="B305" s="39"/>
      <c r="C305" s="217" t="s">
        <v>433</v>
      </c>
      <c r="D305" s="217" t="s">
        <v>157</v>
      </c>
      <c r="E305" s="218" t="s">
        <v>434</v>
      </c>
      <c r="F305" s="219" t="s">
        <v>435</v>
      </c>
      <c r="G305" s="220" t="s">
        <v>419</v>
      </c>
      <c r="H305" s="221">
        <v>1</v>
      </c>
      <c r="I305" s="222"/>
      <c r="J305" s="223">
        <f>ROUND(I305*H305,2)</f>
        <v>0</v>
      </c>
      <c r="K305" s="224"/>
      <c r="L305" s="44"/>
      <c r="M305" s="225" t="s">
        <v>1</v>
      </c>
      <c r="N305" s="226" t="s">
        <v>44</v>
      </c>
      <c r="O305" s="91"/>
      <c r="P305" s="227">
        <f>O305*H305</f>
        <v>0</v>
      </c>
      <c r="Q305" s="227">
        <v>0.019570000000000001</v>
      </c>
      <c r="R305" s="227">
        <f>Q305*H305</f>
        <v>0.019570000000000001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236</v>
      </c>
      <c r="AT305" s="229" t="s">
        <v>157</v>
      </c>
      <c r="AU305" s="229" t="s">
        <v>162</v>
      </c>
      <c r="AY305" s="17" t="s">
        <v>155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162</v>
      </c>
      <c r="BK305" s="230">
        <f>ROUND(I305*H305,2)</f>
        <v>0</v>
      </c>
      <c r="BL305" s="17" t="s">
        <v>236</v>
      </c>
      <c r="BM305" s="229" t="s">
        <v>436</v>
      </c>
    </row>
    <row r="306" s="13" customFormat="1">
      <c r="A306" s="13"/>
      <c r="B306" s="231"/>
      <c r="C306" s="232"/>
      <c r="D306" s="233" t="s">
        <v>164</v>
      </c>
      <c r="E306" s="234" t="s">
        <v>1</v>
      </c>
      <c r="F306" s="235" t="s">
        <v>86</v>
      </c>
      <c r="G306" s="232"/>
      <c r="H306" s="236">
        <v>1</v>
      </c>
      <c r="I306" s="237"/>
      <c r="J306" s="232"/>
      <c r="K306" s="232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164</v>
      </c>
      <c r="AU306" s="242" t="s">
        <v>162</v>
      </c>
      <c r="AV306" s="13" t="s">
        <v>162</v>
      </c>
      <c r="AW306" s="13" t="s">
        <v>34</v>
      </c>
      <c r="AX306" s="13" t="s">
        <v>86</v>
      </c>
      <c r="AY306" s="242" t="s">
        <v>155</v>
      </c>
    </row>
    <row r="307" s="2" customFormat="1" ht="16.5" customHeight="1">
      <c r="A307" s="38"/>
      <c r="B307" s="39"/>
      <c r="C307" s="217" t="s">
        <v>437</v>
      </c>
      <c r="D307" s="217" t="s">
        <v>157</v>
      </c>
      <c r="E307" s="218" t="s">
        <v>438</v>
      </c>
      <c r="F307" s="219" t="s">
        <v>439</v>
      </c>
      <c r="G307" s="220" t="s">
        <v>419</v>
      </c>
      <c r="H307" s="221">
        <v>3</v>
      </c>
      <c r="I307" s="222"/>
      <c r="J307" s="223">
        <f>ROUND(I307*H307,2)</f>
        <v>0</v>
      </c>
      <c r="K307" s="224"/>
      <c r="L307" s="44"/>
      <c r="M307" s="225" t="s">
        <v>1</v>
      </c>
      <c r="N307" s="226" t="s">
        <v>44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0.00156</v>
      </c>
      <c r="T307" s="228">
        <f>S307*H307</f>
        <v>0.0046800000000000001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236</v>
      </c>
      <c r="AT307" s="229" t="s">
        <v>157</v>
      </c>
      <c r="AU307" s="229" t="s">
        <v>162</v>
      </c>
      <c r="AY307" s="17" t="s">
        <v>155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162</v>
      </c>
      <c r="BK307" s="230">
        <f>ROUND(I307*H307,2)</f>
        <v>0</v>
      </c>
      <c r="BL307" s="17" t="s">
        <v>236</v>
      </c>
      <c r="BM307" s="229" t="s">
        <v>440</v>
      </c>
    </row>
    <row r="308" s="13" customFormat="1">
      <c r="A308" s="13"/>
      <c r="B308" s="231"/>
      <c r="C308" s="232"/>
      <c r="D308" s="233" t="s">
        <v>164</v>
      </c>
      <c r="E308" s="234" t="s">
        <v>1</v>
      </c>
      <c r="F308" s="235" t="s">
        <v>441</v>
      </c>
      <c r="G308" s="232"/>
      <c r="H308" s="236">
        <v>2</v>
      </c>
      <c r="I308" s="237"/>
      <c r="J308" s="232"/>
      <c r="K308" s="232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164</v>
      </c>
      <c r="AU308" s="242" t="s">
        <v>162</v>
      </c>
      <c r="AV308" s="13" t="s">
        <v>162</v>
      </c>
      <c r="AW308" s="13" t="s">
        <v>34</v>
      </c>
      <c r="AX308" s="13" t="s">
        <v>78</v>
      </c>
      <c r="AY308" s="242" t="s">
        <v>155</v>
      </c>
    </row>
    <row r="309" s="13" customFormat="1">
      <c r="A309" s="13"/>
      <c r="B309" s="231"/>
      <c r="C309" s="232"/>
      <c r="D309" s="233" t="s">
        <v>164</v>
      </c>
      <c r="E309" s="234" t="s">
        <v>1</v>
      </c>
      <c r="F309" s="235" t="s">
        <v>442</v>
      </c>
      <c r="G309" s="232"/>
      <c r="H309" s="236">
        <v>1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164</v>
      </c>
      <c r="AU309" s="242" t="s">
        <v>162</v>
      </c>
      <c r="AV309" s="13" t="s">
        <v>162</v>
      </c>
      <c r="AW309" s="13" t="s">
        <v>34</v>
      </c>
      <c r="AX309" s="13" t="s">
        <v>78</v>
      </c>
      <c r="AY309" s="242" t="s">
        <v>155</v>
      </c>
    </row>
    <row r="310" s="14" customFormat="1">
      <c r="A310" s="14"/>
      <c r="B310" s="243"/>
      <c r="C310" s="244"/>
      <c r="D310" s="233" t="s">
        <v>164</v>
      </c>
      <c r="E310" s="245" t="s">
        <v>1</v>
      </c>
      <c r="F310" s="246" t="s">
        <v>167</v>
      </c>
      <c r="G310" s="244"/>
      <c r="H310" s="247">
        <v>3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164</v>
      </c>
      <c r="AU310" s="253" t="s">
        <v>162</v>
      </c>
      <c r="AV310" s="14" t="s">
        <v>161</v>
      </c>
      <c r="AW310" s="14" t="s">
        <v>34</v>
      </c>
      <c r="AX310" s="14" t="s">
        <v>86</v>
      </c>
      <c r="AY310" s="253" t="s">
        <v>155</v>
      </c>
    </row>
    <row r="311" s="2" customFormat="1" ht="16.5" customHeight="1">
      <c r="A311" s="38"/>
      <c r="B311" s="39"/>
      <c r="C311" s="217" t="s">
        <v>443</v>
      </c>
      <c r="D311" s="217" t="s">
        <v>157</v>
      </c>
      <c r="E311" s="218" t="s">
        <v>444</v>
      </c>
      <c r="F311" s="219" t="s">
        <v>445</v>
      </c>
      <c r="G311" s="220" t="s">
        <v>419</v>
      </c>
      <c r="H311" s="221">
        <v>1</v>
      </c>
      <c r="I311" s="222"/>
      <c r="J311" s="223">
        <f>ROUND(I311*H311,2)</f>
        <v>0</v>
      </c>
      <c r="K311" s="224"/>
      <c r="L311" s="44"/>
      <c r="M311" s="225" t="s">
        <v>1</v>
      </c>
      <c r="N311" s="226" t="s">
        <v>44</v>
      </c>
      <c r="O311" s="91"/>
      <c r="P311" s="227">
        <f>O311*H311</f>
        <v>0</v>
      </c>
      <c r="Q311" s="227">
        <v>0.0015399999999999999</v>
      </c>
      <c r="R311" s="227">
        <f>Q311*H311</f>
        <v>0.0015399999999999999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236</v>
      </c>
      <c r="AT311" s="229" t="s">
        <v>157</v>
      </c>
      <c r="AU311" s="229" t="s">
        <v>162</v>
      </c>
      <c r="AY311" s="17" t="s">
        <v>155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162</v>
      </c>
      <c r="BK311" s="230">
        <f>ROUND(I311*H311,2)</f>
        <v>0</v>
      </c>
      <c r="BL311" s="17" t="s">
        <v>236</v>
      </c>
      <c r="BM311" s="229" t="s">
        <v>446</v>
      </c>
    </row>
    <row r="312" s="13" customFormat="1">
      <c r="A312" s="13"/>
      <c r="B312" s="231"/>
      <c r="C312" s="232"/>
      <c r="D312" s="233" t="s">
        <v>164</v>
      </c>
      <c r="E312" s="234" t="s">
        <v>1</v>
      </c>
      <c r="F312" s="235" t="s">
        <v>165</v>
      </c>
      <c r="G312" s="232"/>
      <c r="H312" s="236">
        <v>1</v>
      </c>
      <c r="I312" s="237"/>
      <c r="J312" s="232"/>
      <c r="K312" s="232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164</v>
      </c>
      <c r="AU312" s="242" t="s">
        <v>162</v>
      </c>
      <c r="AV312" s="13" t="s">
        <v>162</v>
      </c>
      <c r="AW312" s="13" t="s">
        <v>34</v>
      </c>
      <c r="AX312" s="13" t="s">
        <v>86</v>
      </c>
      <c r="AY312" s="242" t="s">
        <v>155</v>
      </c>
    </row>
    <row r="313" s="2" customFormat="1" ht="24.15" customHeight="1">
      <c r="A313" s="38"/>
      <c r="B313" s="39"/>
      <c r="C313" s="217" t="s">
        <v>447</v>
      </c>
      <c r="D313" s="217" t="s">
        <v>157</v>
      </c>
      <c r="E313" s="218" t="s">
        <v>448</v>
      </c>
      <c r="F313" s="219" t="s">
        <v>449</v>
      </c>
      <c r="G313" s="220" t="s">
        <v>419</v>
      </c>
      <c r="H313" s="221">
        <v>1</v>
      </c>
      <c r="I313" s="222"/>
      <c r="J313" s="223">
        <f>ROUND(I313*H313,2)</f>
        <v>0</v>
      </c>
      <c r="K313" s="224"/>
      <c r="L313" s="44"/>
      <c r="M313" s="225" t="s">
        <v>1</v>
      </c>
      <c r="N313" s="226" t="s">
        <v>44</v>
      </c>
      <c r="O313" s="91"/>
      <c r="P313" s="227">
        <f>O313*H313</f>
        <v>0</v>
      </c>
      <c r="Q313" s="227">
        <v>0.0019599999999999999</v>
      </c>
      <c r="R313" s="227">
        <f>Q313*H313</f>
        <v>0.0019599999999999999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236</v>
      </c>
      <c r="AT313" s="229" t="s">
        <v>157</v>
      </c>
      <c r="AU313" s="229" t="s">
        <v>162</v>
      </c>
      <c r="AY313" s="17" t="s">
        <v>155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162</v>
      </c>
      <c r="BK313" s="230">
        <f>ROUND(I313*H313,2)</f>
        <v>0</v>
      </c>
      <c r="BL313" s="17" t="s">
        <v>236</v>
      </c>
      <c r="BM313" s="229" t="s">
        <v>450</v>
      </c>
    </row>
    <row r="314" s="13" customFormat="1">
      <c r="A314" s="13"/>
      <c r="B314" s="231"/>
      <c r="C314" s="232"/>
      <c r="D314" s="233" t="s">
        <v>164</v>
      </c>
      <c r="E314" s="234" t="s">
        <v>1</v>
      </c>
      <c r="F314" s="235" t="s">
        <v>165</v>
      </c>
      <c r="G314" s="232"/>
      <c r="H314" s="236">
        <v>1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164</v>
      </c>
      <c r="AU314" s="242" t="s">
        <v>162</v>
      </c>
      <c r="AV314" s="13" t="s">
        <v>162</v>
      </c>
      <c r="AW314" s="13" t="s">
        <v>34</v>
      </c>
      <c r="AX314" s="13" t="s">
        <v>86</v>
      </c>
      <c r="AY314" s="242" t="s">
        <v>155</v>
      </c>
    </row>
    <row r="315" s="2" customFormat="1" ht="24.15" customHeight="1">
      <c r="A315" s="38"/>
      <c r="B315" s="39"/>
      <c r="C315" s="217" t="s">
        <v>451</v>
      </c>
      <c r="D315" s="217" t="s">
        <v>157</v>
      </c>
      <c r="E315" s="218" t="s">
        <v>452</v>
      </c>
      <c r="F315" s="219" t="s">
        <v>453</v>
      </c>
      <c r="G315" s="220" t="s">
        <v>301</v>
      </c>
      <c r="H315" s="221">
        <v>0.055</v>
      </c>
      <c r="I315" s="222"/>
      <c r="J315" s="223">
        <f>ROUND(I315*H315,2)</f>
        <v>0</v>
      </c>
      <c r="K315" s="224"/>
      <c r="L315" s="44"/>
      <c r="M315" s="225" t="s">
        <v>1</v>
      </c>
      <c r="N315" s="226" t="s">
        <v>44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236</v>
      </c>
      <c r="AT315" s="229" t="s">
        <v>157</v>
      </c>
      <c r="AU315" s="229" t="s">
        <v>162</v>
      </c>
      <c r="AY315" s="17" t="s">
        <v>155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162</v>
      </c>
      <c r="BK315" s="230">
        <f>ROUND(I315*H315,2)</f>
        <v>0</v>
      </c>
      <c r="BL315" s="17" t="s">
        <v>236</v>
      </c>
      <c r="BM315" s="229" t="s">
        <v>454</v>
      </c>
    </row>
    <row r="316" s="2" customFormat="1" ht="24.15" customHeight="1">
      <c r="A316" s="38"/>
      <c r="B316" s="39"/>
      <c r="C316" s="217" t="s">
        <v>455</v>
      </c>
      <c r="D316" s="217" t="s">
        <v>157</v>
      </c>
      <c r="E316" s="218" t="s">
        <v>456</v>
      </c>
      <c r="F316" s="219" t="s">
        <v>457</v>
      </c>
      <c r="G316" s="220" t="s">
        <v>301</v>
      </c>
      <c r="H316" s="221">
        <v>0.055</v>
      </c>
      <c r="I316" s="222"/>
      <c r="J316" s="223">
        <f>ROUND(I316*H316,2)</f>
        <v>0</v>
      </c>
      <c r="K316" s="224"/>
      <c r="L316" s="44"/>
      <c r="M316" s="225" t="s">
        <v>1</v>
      </c>
      <c r="N316" s="226" t="s">
        <v>44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236</v>
      </c>
      <c r="AT316" s="229" t="s">
        <v>157</v>
      </c>
      <c r="AU316" s="229" t="s">
        <v>162</v>
      </c>
      <c r="AY316" s="17" t="s">
        <v>155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162</v>
      </c>
      <c r="BK316" s="230">
        <f>ROUND(I316*H316,2)</f>
        <v>0</v>
      </c>
      <c r="BL316" s="17" t="s">
        <v>236</v>
      </c>
      <c r="BM316" s="229" t="s">
        <v>458</v>
      </c>
    </row>
    <row r="317" s="12" customFormat="1" ht="22.8" customHeight="1">
      <c r="A317" s="12"/>
      <c r="B317" s="202"/>
      <c r="C317" s="203"/>
      <c r="D317" s="204" t="s">
        <v>77</v>
      </c>
      <c r="E317" s="215" t="s">
        <v>459</v>
      </c>
      <c r="F317" s="215" t="s">
        <v>460</v>
      </c>
      <c r="G317" s="203"/>
      <c r="H317" s="203"/>
      <c r="I317" s="206"/>
      <c r="J317" s="216">
        <f>BK317</f>
        <v>0</v>
      </c>
      <c r="K317" s="203"/>
      <c r="L317" s="207"/>
      <c r="M317" s="208"/>
      <c r="N317" s="209"/>
      <c r="O317" s="209"/>
      <c r="P317" s="210">
        <f>SUM(P318:P321)</f>
        <v>0</v>
      </c>
      <c r="Q317" s="209"/>
      <c r="R317" s="210">
        <f>SUM(R318:R321)</f>
        <v>0.0091999999999999998</v>
      </c>
      <c r="S317" s="209"/>
      <c r="T317" s="211">
        <f>SUM(T318:T321)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2" t="s">
        <v>162</v>
      </c>
      <c r="AT317" s="213" t="s">
        <v>77</v>
      </c>
      <c r="AU317" s="213" t="s">
        <v>86</v>
      </c>
      <c r="AY317" s="212" t="s">
        <v>155</v>
      </c>
      <c r="BK317" s="214">
        <f>SUM(BK318:BK321)</f>
        <v>0</v>
      </c>
    </row>
    <row r="318" s="2" customFormat="1" ht="33" customHeight="1">
      <c r="A318" s="38"/>
      <c r="B318" s="39"/>
      <c r="C318" s="217" t="s">
        <v>461</v>
      </c>
      <c r="D318" s="217" t="s">
        <v>157</v>
      </c>
      <c r="E318" s="218" t="s">
        <v>462</v>
      </c>
      <c r="F318" s="219" t="s">
        <v>463</v>
      </c>
      <c r="G318" s="220" t="s">
        <v>419</v>
      </c>
      <c r="H318" s="221">
        <v>1</v>
      </c>
      <c r="I318" s="222"/>
      <c r="J318" s="223">
        <f>ROUND(I318*H318,2)</f>
        <v>0</v>
      </c>
      <c r="K318" s="224"/>
      <c r="L318" s="44"/>
      <c r="M318" s="225" t="s">
        <v>1</v>
      </c>
      <c r="N318" s="226" t="s">
        <v>44</v>
      </c>
      <c r="O318" s="91"/>
      <c r="P318" s="227">
        <f>O318*H318</f>
        <v>0</v>
      </c>
      <c r="Q318" s="227">
        <v>0.0091999999999999998</v>
      </c>
      <c r="R318" s="227">
        <f>Q318*H318</f>
        <v>0.0091999999999999998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236</v>
      </c>
      <c r="AT318" s="229" t="s">
        <v>157</v>
      </c>
      <c r="AU318" s="229" t="s">
        <v>162</v>
      </c>
      <c r="AY318" s="17" t="s">
        <v>155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162</v>
      </c>
      <c r="BK318" s="230">
        <f>ROUND(I318*H318,2)</f>
        <v>0</v>
      </c>
      <c r="BL318" s="17" t="s">
        <v>236</v>
      </c>
      <c r="BM318" s="229" t="s">
        <v>464</v>
      </c>
    </row>
    <row r="319" s="13" customFormat="1">
      <c r="A319" s="13"/>
      <c r="B319" s="231"/>
      <c r="C319" s="232"/>
      <c r="D319" s="233" t="s">
        <v>164</v>
      </c>
      <c r="E319" s="234" t="s">
        <v>1</v>
      </c>
      <c r="F319" s="235" t="s">
        <v>86</v>
      </c>
      <c r="G319" s="232"/>
      <c r="H319" s="236">
        <v>1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164</v>
      </c>
      <c r="AU319" s="242" t="s">
        <v>162</v>
      </c>
      <c r="AV319" s="13" t="s">
        <v>162</v>
      </c>
      <c r="AW319" s="13" t="s">
        <v>34</v>
      </c>
      <c r="AX319" s="13" t="s">
        <v>86</v>
      </c>
      <c r="AY319" s="242" t="s">
        <v>155</v>
      </c>
    </row>
    <row r="320" s="2" customFormat="1" ht="24.15" customHeight="1">
      <c r="A320" s="38"/>
      <c r="B320" s="39"/>
      <c r="C320" s="217" t="s">
        <v>465</v>
      </c>
      <c r="D320" s="217" t="s">
        <v>157</v>
      </c>
      <c r="E320" s="218" t="s">
        <v>466</v>
      </c>
      <c r="F320" s="219" t="s">
        <v>467</v>
      </c>
      <c r="G320" s="220" t="s">
        <v>301</v>
      </c>
      <c r="H320" s="221">
        <v>0.0089999999999999993</v>
      </c>
      <c r="I320" s="222"/>
      <c r="J320" s="223">
        <f>ROUND(I320*H320,2)</f>
        <v>0</v>
      </c>
      <c r="K320" s="224"/>
      <c r="L320" s="44"/>
      <c r="M320" s="225" t="s">
        <v>1</v>
      </c>
      <c r="N320" s="226" t="s">
        <v>44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236</v>
      </c>
      <c r="AT320" s="229" t="s">
        <v>157</v>
      </c>
      <c r="AU320" s="229" t="s">
        <v>162</v>
      </c>
      <c r="AY320" s="17" t="s">
        <v>155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162</v>
      </c>
      <c r="BK320" s="230">
        <f>ROUND(I320*H320,2)</f>
        <v>0</v>
      </c>
      <c r="BL320" s="17" t="s">
        <v>236</v>
      </c>
      <c r="BM320" s="229" t="s">
        <v>468</v>
      </c>
    </row>
    <row r="321" s="2" customFormat="1" ht="24.15" customHeight="1">
      <c r="A321" s="38"/>
      <c r="B321" s="39"/>
      <c r="C321" s="217" t="s">
        <v>469</v>
      </c>
      <c r="D321" s="217" t="s">
        <v>157</v>
      </c>
      <c r="E321" s="218" t="s">
        <v>470</v>
      </c>
      <c r="F321" s="219" t="s">
        <v>471</v>
      </c>
      <c r="G321" s="220" t="s">
        <v>301</v>
      </c>
      <c r="H321" s="221">
        <v>0.0089999999999999993</v>
      </c>
      <c r="I321" s="222"/>
      <c r="J321" s="223">
        <f>ROUND(I321*H321,2)</f>
        <v>0</v>
      </c>
      <c r="K321" s="224"/>
      <c r="L321" s="44"/>
      <c r="M321" s="225" t="s">
        <v>1</v>
      </c>
      <c r="N321" s="226" t="s">
        <v>44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236</v>
      </c>
      <c r="AT321" s="229" t="s">
        <v>157</v>
      </c>
      <c r="AU321" s="229" t="s">
        <v>162</v>
      </c>
      <c r="AY321" s="17" t="s">
        <v>155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162</v>
      </c>
      <c r="BK321" s="230">
        <f>ROUND(I321*H321,2)</f>
        <v>0</v>
      </c>
      <c r="BL321" s="17" t="s">
        <v>236</v>
      </c>
      <c r="BM321" s="229" t="s">
        <v>472</v>
      </c>
    </row>
    <row r="322" s="12" customFormat="1" ht="22.8" customHeight="1">
      <c r="A322" s="12"/>
      <c r="B322" s="202"/>
      <c r="C322" s="203"/>
      <c r="D322" s="204" t="s">
        <v>77</v>
      </c>
      <c r="E322" s="215" t="s">
        <v>473</v>
      </c>
      <c r="F322" s="215" t="s">
        <v>474</v>
      </c>
      <c r="G322" s="203"/>
      <c r="H322" s="203"/>
      <c r="I322" s="206"/>
      <c r="J322" s="216">
        <f>BK322</f>
        <v>0</v>
      </c>
      <c r="K322" s="203"/>
      <c r="L322" s="207"/>
      <c r="M322" s="208"/>
      <c r="N322" s="209"/>
      <c r="O322" s="209"/>
      <c r="P322" s="210">
        <f>SUM(P323:P341)</f>
        <v>0</v>
      </c>
      <c r="Q322" s="209"/>
      <c r="R322" s="210">
        <f>SUM(R323:R341)</f>
        <v>0.0055827199999999993</v>
      </c>
      <c r="S322" s="209"/>
      <c r="T322" s="211">
        <f>SUM(T323:T341)</f>
        <v>0.0086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2" t="s">
        <v>162</v>
      </c>
      <c r="AT322" s="213" t="s">
        <v>77</v>
      </c>
      <c r="AU322" s="213" t="s">
        <v>86</v>
      </c>
      <c r="AY322" s="212" t="s">
        <v>155</v>
      </c>
      <c r="BK322" s="214">
        <f>SUM(BK323:BK341)</f>
        <v>0</v>
      </c>
    </row>
    <row r="323" s="2" customFormat="1" ht="16.5" customHeight="1">
      <c r="A323" s="38"/>
      <c r="B323" s="39"/>
      <c r="C323" s="217" t="s">
        <v>475</v>
      </c>
      <c r="D323" s="217" t="s">
        <v>157</v>
      </c>
      <c r="E323" s="218" t="s">
        <v>476</v>
      </c>
      <c r="F323" s="219" t="s">
        <v>477</v>
      </c>
      <c r="G323" s="220" t="s">
        <v>366</v>
      </c>
      <c r="H323" s="221">
        <v>2</v>
      </c>
      <c r="I323" s="222"/>
      <c r="J323" s="223">
        <f>ROUND(I323*H323,2)</f>
        <v>0</v>
      </c>
      <c r="K323" s="224"/>
      <c r="L323" s="44"/>
      <c r="M323" s="225" t="s">
        <v>1</v>
      </c>
      <c r="N323" s="226" t="s">
        <v>44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236</v>
      </c>
      <c r="AT323" s="229" t="s">
        <v>157</v>
      </c>
      <c r="AU323" s="229" t="s">
        <v>162</v>
      </c>
      <c r="AY323" s="17" t="s">
        <v>155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162</v>
      </c>
      <c r="BK323" s="230">
        <f>ROUND(I323*H323,2)</f>
        <v>0</v>
      </c>
      <c r="BL323" s="17" t="s">
        <v>236</v>
      </c>
      <c r="BM323" s="229" t="s">
        <v>478</v>
      </c>
    </row>
    <row r="324" s="13" customFormat="1">
      <c r="A324" s="13"/>
      <c r="B324" s="231"/>
      <c r="C324" s="232"/>
      <c r="D324" s="233" t="s">
        <v>164</v>
      </c>
      <c r="E324" s="234" t="s">
        <v>1</v>
      </c>
      <c r="F324" s="235" t="s">
        <v>162</v>
      </c>
      <c r="G324" s="232"/>
      <c r="H324" s="236">
        <v>2</v>
      </c>
      <c r="I324" s="237"/>
      <c r="J324" s="232"/>
      <c r="K324" s="232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164</v>
      </c>
      <c r="AU324" s="242" t="s">
        <v>162</v>
      </c>
      <c r="AV324" s="13" t="s">
        <v>162</v>
      </c>
      <c r="AW324" s="13" t="s">
        <v>34</v>
      </c>
      <c r="AX324" s="13" t="s">
        <v>86</v>
      </c>
      <c r="AY324" s="242" t="s">
        <v>155</v>
      </c>
    </row>
    <row r="325" s="2" customFormat="1" ht="16.5" customHeight="1">
      <c r="A325" s="38"/>
      <c r="B325" s="39"/>
      <c r="C325" s="217" t="s">
        <v>479</v>
      </c>
      <c r="D325" s="217" t="s">
        <v>157</v>
      </c>
      <c r="E325" s="218" t="s">
        <v>480</v>
      </c>
      <c r="F325" s="219" t="s">
        <v>481</v>
      </c>
      <c r="G325" s="220" t="s">
        <v>366</v>
      </c>
      <c r="H325" s="221">
        <v>1</v>
      </c>
      <c r="I325" s="222"/>
      <c r="J325" s="223">
        <f>ROUND(I325*H325,2)</f>
        <v>0</v>
      </c>
      <c r="K325" s="224"/>
      <c r="L325" s="44"/>
      <c r="M325" s="225" t="s">
        <v>1</v>
      </c>
      <c r="N325" s="226" t="s">
        <v>44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236</v>
      </c>
      <c r="AT325" s="229" t="s">
        <v>157</v>
      </c>
      <c r="AU325" s="229" t="s">
        <v>162</v>
      </c>
      <c r="AY325" s="17" t="s">
        <v>155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162</v>
      </c>
      <c r="BK325" s="230">
        <f>ROUND(I325*H325,2)</f>
        <v>0</v>
      </c>
      <c r="BL325" s="17" t="s">
        <v>236</v>
      </c>
      <c r="BM325" s="229" t="s">
        <v>482</v>
      </c>
    </row>
    <row r="326" s="13" customFormat="1">
      <c r="A326" s="13"/>
      <c r="B326" s="231"/>
      <c r="C326" s="232"/>
      <c r="D326" s="233" t="s">
        <v>164</v>
      </c>
      <c r="E326" s="234" t="s">
        <v>1</v>
      </c>
      <c r="F326" s="235" t="s">
        <v>86</v>
      </c>
      <c r="G326" s="232"/>
      <c r="H326" s="236">
        <v>1</v>
      </c>
      <c r="I326" s="237"/>
      <c r="J326" s="232"/>
      <c r="K326" s="232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164</v>
      </c>
      <c r="AU326" s="242" t="s">
        <v>162</v>
      </c>
      <c r="AV326" s="13" t="s">
        <v>162</v>
      </c>
      <c r="AW326" s="13" t="s">
        <v>34</v>
      </c>
      <c r="AX326" s="13" t="s">
        <v>86</v>
      </c>
      <c r="AY326" s="242" t="s">
        <v>155</v>
      </c>
    </row>
    <row r="327" s="2" customFormat="1" ht="21.75" customHeight="1">
      <c r="A327" s="38"/>
      <c r="B327" s="39"/>
      <c r="C327" s="217" t="s">
        <v>483</v>
      </c>
      <c r="D327" s="217" t="s">
        <v>157</v>
      </c>
      <c r="E327" s="218" t="s">
        <v>484</v>
      </c>
      <c r="F327" s="219" t="s">
        <v>485</v>
      </c>
      <c r="G327" s="220" t="s">
        <v>243</v>
      </c>
      <c r="H327" s="221">
        <v>8.5999999999999996</v>
      </c>
      <c r="I327" s="222"/>
      <c r="J327" s="223">
        <f>ROUND(I327*H327,2)</f>
        <v>0</v>
      </c>
      <c r="K327" s="224"/>
      <c r="L327" s="44"/>
      <c r="M327" s="225" t="s">
        <v>1</v>
      </c>
      <c r="N327" s="226" t="s">
        <v>44</v>
      </c>
      <c r="O327" s="91"/>
      <c r="P327" s="227">
        <f>O327*H327</f>
        <v>0</v>
      </c>
      <c r="Q327" s="227">
        <v>1.52E-05</v>
      </c>
      <c r="R327" s="227">
        <f>Q327*H327</f>
        <v>0.00013072</v>
      </c>
      <c r="S327" s="227">
        <v>0.001</v>
      </c>
      <c r="T327" s="228">
        <f>S327*H327</f>
        <v>0.0086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236</v>
      </c>
      <c r="AT327" s="229" t="s">
        <v>157</v>
      </c>
      <c r="AU327" s="229" t="s">
        <v>162</v>
      </c>
      <c r="AY327" s="17" t="s">
        <v>155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162</v>
      </c>
      <c r="BK327" s="230">
        <f>ROUND(I327*H327,2)</f>
        <v>0</v>
      </c>
      <c r="BL327" s="17" t="s">
        <v>236</v>
      </c>
      <c r="BM327" s="229" t="s">
        <v>486</v>
      </c>
    </row>
    <row r="328" s="15" customFormat="1">
      <c r="A328" s="15"/>
      <c r="B328" s="254"/>
      <c r="C328" s="255"/>
      <c r="D328" s="233" t="s">
        <v>164</v>
      </c>
      <c r="E328" s="256" t="s">
        <v>1</v>
      </c>
      <c r="F328" s="257" t="s">
        <v>487</v>
      </c>
      <c r="G328" s="255"/>
      <c r="H328" s="256" t="s">
        <v>1</v>
      </c>
      <c r="I328" s="258"/>
      <c r="J328" s="255"/>
      <c r="K328" s="255"/>
      <c r="L328" s="259"/>
      <c r="M328" s="260"/>
      <c r="N328" s="261"/>
      <c r="O328" s="261"/>
      <c r="P328" s="261"/>
      <c r="Q328" s="261"/>
      <c r="R328" s="261"/>
      <c r="S328" s="261"/>
      <c r="T328" s="262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3" t="s">
        <v>164</v>
      </c>
      <c r="AU328" s="263" t="s">
        <v>162</v>
      </c>
      <c r="AV328" s="15" t="s">
        <v>86</v>
      </c>
      <c r="AW328" s="15" t="s">
        <v>34</v>
      </c>
      <c r="AX328" s="15" t="s">
        <v>78</v>
      </c>
      <c r="AY328" s="263" t="s">
        <v>155</v>
      </c>
    </row>
    <row r="329" s="13" customFormat="1">
      <c r="A329" s="13"/>
      <c r="B329" s="231"/>
      <c r="C329" s="232"/>
      <c r="D329" s="233" t="s">
        <v>164</v>
      </c>
      <c r="E329" s="234" t="s">
        <v>1</v>
      </c>
      <c r="F329" s="235" t="s">
        <v>488</v>
      </c>
      <c r="G329" s="232"/>
      <c r="H329" s="236">
        <v>2</v>
      </c>
      <c r="I329" s="237"/>
      <c r="J329" s="232"/>
      <c r="K329" s="232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164</v>
      </c>
      <c r="AU329" s="242" t="s">
        <v>162</v>
      </c>
      <c r="AV329" s="13" t="s">
        <v>162</v>
      </c>
      <c r="AW329" s="13" t="s">
        <v>34</v>
      </c>
      <c r="AX329" s="13" t="s">
        <v>78</v>
      </c>
      <c r="AY329" s="242" t="s">
        <v>155</v>
      </c>
    </row>
    <row r="330" s="13" customFormat="1">
      <c r="A330" s="13"/>
      <c r="B330" s="231"/>
      <c r="C330" s="232"/>
      <c r="D330" s="233" t="s">
        <v>164</v>
      </c>
      <c r="E330" s="234" t="s">
        <v>1</v>
      </c>
      <c r="F330" s="235" t="s">
        <v>489</v>
      </c>
      <c r="G330" s="232"/>
      <c r="H330" s="236">
        <v>3.6000000000000001</v>
      </c>
      <c r="I330" s="237"/>
      <c r="J330" s="232"/>
      <c r="K330" s="232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164</v>
      </c>
      <c r="AU330" s="242" t="s">
        <v>162</v>
      </c>
      <c r="AV330" s="13" t="s">
        <v>162</v>
      </c>
      <c r="AW330" s="13" t="s">
        <v>34</v>
      </c>
      <c r="AX330" s="13" t="s">
        <v>78</v>
      </c>
      <c r="AY330" s="242" t="s">
        <v>155</v>
      </c>
    </row>
    <row r="331" s="13" customFormat="1">
      <c r="A331" s="13"/>
      <c r="B331" s="231"/>
      <c r="C331" s="232"/>
      <c r="D331" s="233" t="s">
        <v>164</v>
      </c>
      <c r="E331" s="234" t="s">
        <v>1</v>
      </c>
      <c r="F331" s="235" t="s">
        <v>490</v>
      </c>
      <c r="G331" s="232"/>
      <c r="H331" s="236">
        <v>3</v>
      </c>
      <c r="I331" s="237"/>
      <c r="J331" s="232"/>
      <c r="K331" s="232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164</v>
      </c>
      <c r="AU331" s="242" t="s">
        <v>162</v>
      </c>
      <c r="AV331" s="13" t="s">
        <v>162</v>
      </c>
      <c r="AW331" s="13" t="s">
        <v>34</v>
      </c>
      <c r="AX331" s="13" t="s">
        <v>78</v>
      </c>
      <c r="AY331" s="242" t="s">
        <v>155</v>
      </c>
    </row>
    <row r="332" s="14" customFormat="1">
      <c r="A332" s="14"/>
      <c r="B332" s="243"/>
      <c r="C332" s="244"/>
      <c r="D332" s="233" t="s">
        <v>164</v>
      </c>
      <c r="E332" s="245" t="s">
        <v>1</v>
      </c>
      <c r="F332" s="246" t="s">
        <v>167</v>
      </c>
      <c r="G332" s="244"/>
      <c r="H332" s="247">
        <v>8.5999999999999996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164</v>
      </c>
      <c r="AU332" s="253" t="s">
        <v>162</v>
      </c>
      <c r="AV332" s="14" t="s">
        <v>161</v>
      </c>
      <c r="AW332" s="14" t="s">
        <v>34</v>
      </c>
      <c r="AX332" s="14" t="s">
        <v>86</v>
      </c>
      <c r="AY332" s="253" t="s">
        <v>155</v>
      </c>
    </row>
    <row r="333" s="2" customFormat="1" ht="24.15" customHeight="1">
      <c r="A333" s="38"/>
      <c r="B333" s="39"/>
      <c r="C333" s="217" t="s">
        <v>491</v>
      </c>
      <c r="D333" s="217" t="s">
        <v>157</v>
      </c>
      <c r="E333" s="218" t="s">
        <v>492</v>
      </c>
      <c r="F333" s="219" t="s">
        <v>493</v>
      </c>
      <c r="G333" s="220" t="s">
        <v>243</v>
      </c>
      <c r="H333" s="221">
        <v>11.6</v>
      </c>
      <c r="I333" s="222"/>
      <c r="J333" s="223">
        <f>ROUND(I333*H333,2)</f>
        <v>0</v>
      </c>
      <c r="K333" s="224"/>
      <c r="L333" s="44"/>
      <c r="M333" s="225" t="s">
        <v>1</v>
      </c>
      <c r="N333" s="226" t="s">
        <v>44</v>
      </c>
      <c r="O333" s="91"/>
      <c r="P333" s="227">
        <f>O333*H333</f>
        <v>0</v>
      </c>
      <c r="Q333" s="227">
        <v>0.00046999999999999999</v>
      </c>
      <c r="R333" s="227">
        <f>Q333*H333</f>
        <v>0.0054519999999999994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236</v>
      </c>
      <c r="AT333" s="229" t="s">
        <v>157</v>
      </c>
      <c r="AU333" s="229" t="s">
        <v>162</v>
      </c>
      <c r="AY333" s="17" t="s">
        <v>155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162</v>
      </c>
      <c r="BK333" s="230">
        <f>ROUND(I333*H333,2)</f>
        <v>0</v>
      </c>
      <c r="BL333" s="17" t="s">
        <v>236</v>
      </c>
      <c r="BM333" s="229" t="s">
        <v>494</v>
      </c>
    </row>
    <row r="334" s="15" customFormat="1">
      <c r="A334" s="15"/>
      <c r="B334" s="254"/>
      <c r="C334" s="255"/>
      <c r="D334" s="233" t="s">
        <v>164</v>
      </c>
      <c r="E334" s="256" t="s">
        <v>1</v>
      </c>
      <c r="F334" s="257" t="s">
        <v>487</v>
      </c>
      <c r="G334" s="255"/>
      <c r="H334" s="256" t="s">
        <v>1</v>
      </c>
      <c r="I334" s="258"/>
      <c r="J334" s="255"/>
      <c r="K334" s="255"/>
      <c r="L334" s="259"/>
      <c r="M334" s="260"/>
      <c r="N334" s="261"/>
      <c r="O334" s="261"/>
      <c r="P334" s="261"/>
      <c r="Q334" s="261"/>
      <c r="R334" s="261"/>
      <c r="S334" s="261"/>
      <c r="T334" s="262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3" t="s">
        <v>164</v>
      </c>
      <c r="AU334" s="263" t="s">
        <v>162</v>
      </c>
      <c r="AV334" s="15" t="s">
        <v>86</v>
      </c>
      <c r="AW334" s="15" t="s">
        <v>34</v>
      </c>
      <c r="AX334" s="15" t="s">
        <v>78</v>
      </c>
      <c r="AY334" s="263" t="s">
        <v>155</v>
      </c>
    </row>
    <row r="335" s="13" customFormat="1">
      <c r="A335" s="13"/>
      <c r="B335" s="231"/>
      <c r="C335" s="232"/>
      <c r="D335" s="233" t="s">
        <v>164</v>
      </c>
      <c r="E335" s="234" t="s">
        <v>1</v>
      </c>
      <c r="F335" s="235" t="s">
        <v>488</v>
      </c>
      <c r="G335" s="232"/>
      <c r="H335" s="236">
        <v>2</v>
      </c>
      <c r="I335" s="237"/>
      <c r="J335" s="232"/>
      <c r="K335" s="232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164</v>
      </c>
      <c r="AU335" s="242" t="s">
        <v>162</v>
      </c>
      <c r="AV335" s="13" t="s">
        <v>162</v>
      </c>
      <c r="AW335" s="13" t="s">
        <v>34</v>
      </c>
      <c r="AX335" s="13" t="s">
        <v>78</v>
      </c>
      <c r="AY335" s="242" t="s">
        <v>155</v>
      </c>
    </row>
    <row r="336" s="13" customFormat="1">
      <c r="A336" s="13"/>
      <c r="B336" s="231"/>
      <c r="C336" s="232"/>
      <c r="D336" s="233" t="s">
        <v>164</v>
      </c>
      <c r="E336" s="234" t="s">
        <v>1</v>
      </c>
      <c r="F336" s="235" t="s">
        <v>489</v>
      </c>
      <c r="G336" s="232"/>
      <c r="H336" s="236">
        <v>3.6000000000000001</v>
      </c>
      <c r="I336" s="237"/>
      <c r="J336" s="232"/>
      <c r="K336" s="232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164</v>
      </c>
      <c r="AU336" s="242" t="s">
        <v>162</v>
      </c>
      <c r="AV336" s="13" t="s">
        <v>162</v>
      </c>
      <c r="AW336" s="13" t="s">
        <v>34</v>
      </c>
      <c r="AX336" s="13" t="s">
        <v>78</v>
      </c>
      <c r="AY336" s="242" t="s">
        <v>155</v>
      </c>
    </row>
    <row r="337" s="13" customFormat="1">
      <c r="A337" s="13"/>
      <c r="B337" s="231"/>
      <c r="C337" s="232"/>
      <c r="D337" s="233" t="s">
        <v>164</v>
      </c>
      <c r="E337" s="234" t="s">
        <v>1</v>
      </c>
      <c r="F337" s="235" t="s">
        <v>490</v>
      </c>
      <c r="G337" s="232"/>
      <c r="H337" s="236">
        <v>3</v>
      </c>
      <c r="I337" s="237"/>
      <c r="J337" s="232"/>
      <c r="K337" s="232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164</v>
      </c>
      <c r="AU337" s="242" t="s">
        <v>162</v>
      </c>
      <c r="AV337" s="13" t="s">
        <v>162</v>
      </c>
      <c r="AW337" s="13" t="s">
        <v>34</v>
      </c>
      <c r="AX337" s="13" t="s">
        <v>78</v>
      </c>
      <c r="AY337" s="242" t="s">
        <v>155</v>
      </c>
    </row>
    <row r="338" s="13" customFormat="1">
      <c r="A338" s="13"/>
      <c r="B338" s="231"/>
      <c r="C338" s="232"/>
      <c r="D338" s="233" t="s">
        <v>164</v>
      </c>
      <c r="E338" s="234" t="s">
        <v>1</v>
      </c>
      <c r="F338" s="235" t="s">
        <v>490</v>
      </c>
      <c r="G338" s="232"/>
      <c r="H338" s="236">
        <v>3</v>
      </c>
      <c r="I338" s="237"/>
      <c r="J338" s="232"/>
      <c r="K338" s="232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164</v>
      </c>
      <c r="AU338" s="242" t="s">
        <v>162</v>
      </c>
      <c r="AV338" s="13" t="s">
        <v>162</v>
      </c>
      <c r="AW338" s="13" t="s">
        <v>34</v>
      </c>
      <c r="AX338" s="13" t="s">
        <v>78</v>
      </c>
      <c r="AY338" s="242" t="s">
        <v>155</v>
      </c>
    </row>
    <row r="339" s="14" customFormat="1">
      <c r="A339" s="14"/>
      <c r="B339" s="243"/>
      <c r="C339" s="244"/>
      <c r="D339" s="233" t="s">
        <v>164</v>
      </c>
      <c r="E339" s="245" t="s">
        <v>1</v>
      </c>
      <c r="F339" s="246" t="s">
        <v>167</v>
      </c>
      <c r="G339" s="244"/>
      <c r="H339" s="247">
        <v>11.6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164</v>
      </c>
      <c r="AU339" s="253" t="s">
        <v>162</v>
      </c>
      <c r="AV339" s="14" t="s">
        <v>161</v>
      </c>
      <c r="AW339" s="14" t="s">
        <v>34</v>
      </c>
      <c r="AX339" s="14" t="s">
        <v>86</v>
      </c>
      <c r="AY339" s="253" t="s">
        <v>155</v>
      </c>
    </row>
    <row r="340" s="2" customFormat="1" ht="24.15" customHeight="1">
      <c r="A340" s="38"/>
      <c r="B340" s="39"/>
      <c r="C340" s="217" t="s">
        <v>495</v>
      </c>
      <c r="D340" s="217" t="s">
        <v>157</v>
      </c>
      <c r="E340" s="218" t="s">
        <v>496</v>
      </c>
      <c r="F340" s="219" t="s">
        <v>497</v>
      </c>
      <c r="G340" s="220" t="s">
        <v>301</v>
      </c>
      <c r="H340" s="221">
        <v>0.0060000000000000001</v>
      </c>
      <c r="I340" s="222"/>
      <c r="J340" s="223">
        <f>ROUND(I340*H340,2)</f>
        <v>0</v>
      </c>
      <c r="K340" s="224"/>
      <c r="L340" s="44"/>
      <c r="M340" s="225" t="s">
        <v>1</v>
      </c>
      <c r="N340" s="226" t="s">
        <v>44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236</v>
      </c>
      <c r="AT340" s="229" t="s">
        <v>157</v>
      </c>
      <c r="AU340" s="229" t="s">
        <v>162</v>
      </c>
      <c r="AY340" s="17" t="s">
        <v>155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162</v>
      </c>
      <c r="BK340" s="230">
        <f>ROUND(I340*H340,2)</f>
        <v>0</v>
      </c>
      <c r="BL340" s="17" t="s">
        <v>236</v>
      </c>
      <c r="BM340" s="229" t="s">
        <v>498</v>
      </c>
    </row>
    <row r="341" s="2" customFormat="1" ht="24.15" customHeight="1">
      <c r="A341" s="38"/>
      <c r="B341" s="39"/>
      <c r="C341" s="217" t="s">
        <v>499</v>
      </c>
      <c r="D341" s="217" t="s">
        <v>157</v>
      </c>
      <c r="E341" s="218" t="s">
        <v>500</v>
      </c>
      <c r="F341" s="219" t="s">
        <v>501</v>
      </c>
      <c r="G341" s="220" t="s">
        <v>301</v>
      </c>
      <c r="H341" s="221">
        <v>0.0060000000000000001</v>
      </c>
      <c r="I341" s="222"/>
      <c r="J341" s="223">
        <f>ROUND(I341*H341,2)</f>
        <v>0</v>
      </c>
      <c r="K341" s="224"/>
      <c r="L341" s="44"/>
      <c r="M341" s="225" t="s">
        <v>1</v>
      </c>
      <c r="N341" s="226" t="s">
        <v>44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236</v>
      </c>
      <c r="AT341" s="229" t="s">
        <v>157</v>
      </c>
      <c r="AU341" s="229" t="s">
        <v>162</v>
      </c>
      <c r="AY341" s="17" t="s">
        <v>155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162</v>
      </c>
      <c r="BK341" s="230">
        <f>ROUND(I341*H341,2)</f>
        <v>0</v>
      </c>
      <c r="BL341" s="17" t="s">
        <v>236</v>
      </c>
      <c r="BM341" s="229" t="s">
        <v>502</v>
      </c>
    </row>
    <row r="342" s="12" customFormat="1" ht="22.8" customHeight="1">
      <c r="A342" s="12"/>
      <c r="B342" s="202"/>
      <c r="C342" s="203"/>
      <c r="D342" s="204" t="s">
        <v>77</v>
      </c>
      <c r="E342" s="215" t="s">
        <v>503</v>
      </c>
      <c r="F342" s="215" t="s">
        <v>504</v>
      </c>
      <c r="G342" s="203"/>
      <c r="H342" s="203"/>
      <c r="I342" s="206"/>
      <c r="J342" s="216">
        <f>BK342</f>
        <v>0</v>
      </c>
      <c r="K342" s="203"/>
      <c r="L342" s="207"/>
      <c r="M342" s="208"/>
      <c r="N342" s="209"/>
      <c r="O342" s="209"/>
      <c r="P342" s="210">
        <f>SUM(P343:P349)</f>
        <v>0</v>
      </c>
      <c r="Q342" s="209"/>
      <c r="R342" s="210">
        <f>SUM(R343:R349)</f>
        <v>0.00125</v>
      </c>
      <c r="S342" s="209"/>
      <c r="T342" s="211">
        <f>SUM(T343:T349)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2" t="s">
        <v>162</v>
      </c>
      <c r="AT342" s="213" t="s">
        <v>77</v>
      </c>
      <c r="AU342" s="213" t="s">
        <v>86</v>
      </c>
      <c r="AY342" s="212" t="s">
        <v>155</v>
      </c>
      <c r="BK342" s="214">
        <f>SUM(BK343:BK349)</f>
        <v>0</v>
      </c>
    </row>
    <row r="343" s="2" customFormat="1" ht="16.5" customHeight="1">
      <c r="A343" s="38"/>
      <c r="B343" s="39"/>
      <c r="C343" s="217" t="s">
        <v>505</v>
      </c>
      <c r="D343" s="217" t="s">
        <v>157</v>
      </c>
      <c r="E343" s="218" t="s">
        <v>506</v>
      </c>
      <c r="F343" s="219" t="s">
        <v>507</v>
      </c>
      <c r="G343" s="220" t="s">
        <v>160</v>
      </c>
      <c r="H343" s="221">
        <v>10</v>
      </c>
      <c r="I343" s="222"/>
      <c r="J343" s="223">
        <f>ROUND(I343*H343,2)</f>
        <v>0</v>
      </c>
      <c r="K343" s="224"/>
      <c r="L343" s="44"/>
      <c r="M343" s="225" t="s">
        <v>1</v>
      </c>
      <c r="N343" s="226" t="s">
        <v>44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236</v>
      </c>
      <c r="AT343" s="229" t="s">
        <v>157</v>
      </c>
      <c r="AU343" s="229" t="s">
        <v>162</v>
      </c>
      <c r="AY343" s="17" t="s">
        <v>155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162</v>
      </c>
      <c r="BK343" s="230">
        <f>ROUND(I343*H343,2)</f>
        <v>0</v>
      </c>
      <c r="BL343" s="17" t="s">
        <v>236</v>
      </c>
      <c r="BM343" s="229" t="s">
        <v>508</v>
      </c>
    </row>
    <row r="344" s="13" customFormat="1">
      <c r="A344" s="13"/>
      <c r="B344" s="231"/>
      <c r="C344" s="232"/>
      <c r="D344" s="233" t="s">
        <v>164</v>
      </c>
      <c r="E344" s="234" t="s">
        <v>1</v>
      </c>
      <c r="F344" s="235" t="s">
        <v>208</v>
      </c>
      <c r="G344" s="232"/>
      <c r="H344" s="236">
        <v>10</v>
      </c>
      <c r="I344" s="237"/>
      <c r="J344" s="232"/>
      <c r="K344" s="232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164</v>
      </c>
      <c r="AU344" s="242" t="s">
        <v>162</v>
      </c>
      <c r="AV344" s="13" t="s">
        <v>162</v>
      </c>
      <c r="AW344" s="13" t="s">
        <v>34</v>
      </c>
      <c r="AX344" s="13" t="s">
        <v>86</v>
      </c>
      <c r="AY344" s="242" t="s">
        <v>155</v>
      </c>
    </row>
    <row r="345" s="2" customFormat="1" ht="24.15" customHeight="1">
      <c r="A345" s="38"/>
      <c r="B345" s="39"/>
      <c r="C345" s="217" t="s">
        <v>509</v>
      </c>
      <c r="D345" s="217" t="s">
        <v>157</v>
      </c>
      <c r="E345" s="218" t="s">
        <v>510</v>
      </c>
      <c r="F345" s="219" t="s">
        <v>511</v>
      </c>
      <c r="G345" s="220" t="s">
        <v>160</v>
      </c>
      <c r="H345" s="221">
        <v>5</v>
      </c>
      <c r="I345" s="222"/>
      <c r="J345" s="223">
        <f>ROUND(I345*H345,2)</f>
        <v>0</v>
      </c>
      <c r="K345" s="224"/>
      <c r="L345" s="44"/>
      <c r="M345" s="225" t="s">
        <v>1</v>
      </c>
      <c r="N345" s="226" t="s">
        <v>44</v>
      </c>
      <c r="O345" s="91"/>
      <c r="P345" s="227">
        <f>O345*H345</f>
        <v>0</v>
      </c>
      <c r="Q345" s="227">
        <v>0.00025000000000000001</v>
      </c>
      <c r="R345" s="227">
        <f>Q345*H345</f>
        <v>0.00125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236</v>
      </c>
      <c r="AT345" s="229" t="s">
        <v>157</v>
      </c>
      <c r="AU345" s="229" t="s">
        <v>162</v>
      </c>
      <c r="AY345" s="17" t="s">
        <v>155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162</v>
      </c>
      <c r="BK345" s="230">
        <f>ROUND(I345*H345,2)</f>
        <v>0</v>
      </c>
      <c r="BL345" s="17" t="s">
        <v>236</v>
      </c>
      <c r="BM345" s="229" t="s">
        <v>512</v>
      </c>
    </row>
    <row r="346" s="13" customFormat="1">
      <c r="A346" s="13"/>
      <c r="B346" s="231"/>
      <c r="C346" s="232"/>
      <c r="D346" s="233" t="s">
        <v>164</v>
      </c>
      <c r="E346" s="234" t="s">
        <v>1</v>
      </c>
      <c r="F346" s="235" t="s">
        <v>513</v>
      </c>
      <c r="G346" s="232"/>
      <c r="H346" s="236">
        <v>5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164</v>
      </c>
      <c r="AU346" s="242" t="s">
        <v>162</v>
      </c>
      <c r="AV346" s="13" t="s">
        <v>162</v>
      </c>
      <c r="AW346" s="13" t="s">
        <v>34</v>
      </c>
      <c r="AX346" s="13" t="s">
        <v>78</v>
      </c>
      <c r="AY346" s="242" t="s">
        <v>155</v>
      </c>
    </row>
    <row r="347" s="14" customFormat="1">
      <c r="A347" s="14"/>
      <c r="B347" s="243"/>
      <c r="C347" s="244"/>
      <c r="D347" s="233" t="s">
        <v>164</v>
      </c>
      <c r="E347" s="245" t="s">
        <v>1</v>
      </c>
      <c r="F347" s="246" t="s">
        <v>167</v>
      </c>
      <c r="G347" s="244"/>
      <c r="H347" s="247">
        <v>5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164</v>
      </c>
      <c r="AU347" s="253" t="s">
        <v>162</v>
      </c>
      <c r="AV347" s="14" t="s">
        <v>161</v>
      </c>
      <c r="AW347" s="14" t="s">
        <v>34</v>
      </c>
      <c r="AX347" s="14" t="s">
        <v>86</v>
      </c>
      <c r="AY347" s="253" t="s">
        <v>155</v>
      </c>
    </row>
    <row r="348" s="2" customFormat="1" ht="24.15" customHeight="1">
      <c r="A348" s="38"/>
      <c r="B348" s="39"/>
      <c r="C348" s="217" t="s">
        <v>514</v>
      </c>
      <c r="D348" s="217" t="s">
        <v>157</v>
      </c>
      <c r="E348" s="218" t="s">
        <v>515</v>
      </c>
      <c r="F348" s="219" t="s">
        <v>516</v>
      </c>
      <c r="G348" s="220" t="s">
        <v>301</v>
      </c>
      <c r="H348" s="221">
        <v>0.001</v>
      </c>
      <c r="I348" s="222"/>
      <c r="J348" s="223">
        <f>ROUND(I348*H348,2)</f>
        <v>0</v>
      </c>
      <c r="K348" s="224"/>
      <c r="L348" s="44"/>
      <c r="M348" s="225" t="s">
        <v>1</v>
      </c>
      <c r="N348" s="226" t="s">
        <v>44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236</v>
      </c>
      <c r="AT348" s="229" t="s">
        <v>157</v>
      </c>
      <c r="AU348" s="229" t="s">
        <v>162</v>
      </c>
      <c r="AY348" s="17" t="s">
        <v>155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162</v>
      </c>
      <c r="BK348" s="230">
        <f>ROUND(I348*H348,2)</f>
        <v>0</v>
      </c>
      <c r="BL348" s="17" t="s">
        <v>236</v>
      </c>
      <c r="BM348" s="229" t="s">
        <v>517</v>
      </c>
    </row>
    <row r="349" s="2" customFormat="1" ht="24.15" customHeight="1">
      <c r="A349" s="38"/>
      <c r="B349" s="39"/>
      <c r="C349" s="217" t="s">
        <v>518</v>
      </c>
      <c r="D349" s="217" t="s">
        <v>157</v>
      </c>
      <c r="E349" s="218" t="s">
        <v>519</v>
      </c>
      <c r="F349" s="219" t="s">
        <v>520</v>
      </c>
      <c r="G349" s="220" t="s">
        <v>301</v>
      </c>
      <c r="H349" s="221">
        <v>0.001</v>
      </c>
      <c r="I349" s="222"/>
      <c r="J349" s="223">
        <f>ROUND(I349*H349,2)</f>
        <v>0</v>
      </c>
      <c r="K349" s="224"/>
      <c r="L349" s="44"/>
      <c r="M349" s="225" t="s">
        <v>1</v>
      </c>
      <c r="N349" s="226" t="s">
        <v>44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236</v>
      </c>
      <c r="AT349" s="229" t="s">
        <v>157</v>
      </c>
      <c r="AU349" s="229" t="s">
        <v>162</v>
      </c>
      <c r="AY349" s="17" t="s">
        <v>155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162</v>
      </c>
      <c r="BK349" s="230">
        <f>ROUND(I349*H349,2)</f>
        <v>0</v>
      </c>
      <c r="BL349" s="17" t="s">
        <v>236</v>
      </c>
      <c r="BM349" s="229" t="s">
        <v>521</v>
      </c>
    </row>
    <row r="350" s="12" customFormat="1" ht="22.8" customHeight="1">
      <c r="A350" s="12"/>
      <c r="B350" s="202"/>
      <c r="C350" s="203"/>
      <c r="D350" s="204" t="s">
        <v>77</v>
      </c>
      <c r="E350" s="215" t="s">
        <v>522</v>
      </c>
      <c r="F350" s="215" t="s">
        <v>523</v>
      </c>
      <c r="G350" s="203"/>
      <c r="H350" s="203"/>
      <c r="I350" s="206"/>
      <c r="J350" s="216">
        <f>BK350</f>
        <v>0</v>
      </c>
      <c r="K350" s="203"/>
      <c r="L350" s="207"/>
      <c r="M350" s="208"/>
      <c r="N350" s="209"/>
      <c r="O350" s="209"/>
      <c r="P350" s="210">
        <f>SUM(P351:P370)</f>
        <v>0</v>
      </c>
      <c r="Q350" s="209"/>
      <c r="R350" s="210">
        <f>SUM(R351:R370)</f>
        <v>0.10824</v>
      </c>
      <c r="S350" s="209"/>
      <c r="T350" s="211">
        <f>SUM(T351:T370)</f>
        <v>0.04641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2" t="s">
        <v>162</v>
      </c>
      <c r="AT350" s="213" t="s">
        <v>77</v>
      </c>
      <c r="AU350" s="213" t="s">
        <v>86</v>
      </c>
      <c r="AY350" s="212" t="s">
        <v>155</v>
      </c>
      <c r="BK350" s="214">
        <f>SUM(BK351:BK370)</f>
        <v>0</v>
      </c>
    </row>
    <row r="351" s="2" customFormat="1" ht="16.5" customHeight="1">
      <c r="A351" s="38"/>
      <c r="B351" s="39"/>
      <c r="C351" s="217" t="s">
        <v>524</v>
      </c>
      <c r="D351" s="217" t="s">
        <v>157</v>
      </c>
      <c r="E351" s="218" t="s">
        <v>525</v>
      </c>
      <c r="F351" s="219" t="s">
        <v>526</v>
      </c>
      <c r="G351" s="220" t="s">
        <v>90</v>
      </c>
      <c r="H351" s="221">
        <v>1.95</v>
      </c>
      <c r="I351" s="222"/>
      <c r="J351" s="223">
        <f>ROUND(I351*H351,2)</f>
        <v>0</v>
      </c>
      <c r="K351" s="224"/>
      <c r="L351" s="44"/>
      <c r="M351" s="225" t="s">
        <v>1</v>
      </c>
      <c r="N351" s="226" t="s">
        <v>44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0.023800000000000002</v>
      </c>
      <c r="T351" s="228">
        <f>S351*H351</f>
        <v>0.04641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236</v>
      </c>
      <c r="AT351" s="229" t="s">
        <v>157</v>
      </c>
      <c r="AU351" s="229" t="s">
        <v>162</v>
      </c>
      <c r="AY351" s="17" t="s">
        <v>155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162</v>
      </c>
      <c r="BK351" s="230">
        <f>ROUND(I351*H351,2)</f>
        <v>0</v>
      </c>
      <c r="BL351" s="17" t="s">
        <v>236</v>
      </c>
      <c r="BM351" s="229" t="s">
        <v>527</v>
      </c>
    </row>
    <row r="352" s="13" customFormat="1">
      <c r="A352" s="13"/>
      <c r="B352" s="231"/>
      <c r="C352" s="232"/>
      <c r="D352" s="233" t="s">
        <v>164</v>
      </c>
      <c r="E352" s="234" t="s">
        <v>1</v>
      </c>
      <c r="F352" s="235" t="s">
        <v>528</v>
      </c>
      <c r="G352" s="232"/>
      <c r="H352" s="236">
        <v>0.54000000000000004</v>
      </c>
      <c r="I352" s="237"/>
      <c r="J352" s="232"/>
      <c r="K352" s="232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164</v>
      </c>
      <c r="AU352" s="242" t="s">
        <v>162</v>
      </c>
      <c r="AV352" s="13" t="s">
        <v>162</v>
      </c>
      <c r="AW352" s="13" t="s">
        <v>34</v>
      </c>
      <c r="AX352" s="13" t="s">
        <v>78</v>
      </c>
      <c r="AY352" s="242" t="s">
        <v>155</v>
      </c>
    </row>
    <row r="353" s="13" customFormat="1">
      <c r="A353" s="13"/>
      <c r="B353" s="231"/>
      <c r="C353" s="232"/>
      <c r="D353" s="233" t="s">
        <v>164</v>
      </c>
      <c r="E353" s="234" t="s">
        <v>1</v>
      </c>
      <c r="F353" s="235" t="s">
        <v>529</v>
      </c>
      <c r="G353" s="232"/>
      <c r="H353" s="236">
        <v>0.78000000000000003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164</v>
      </c>
      <c r="AU353" s="242" t="s">
        <v>162</v>
      </c>
      <c r="AV353" s="13" t="s">
        <v>162</v>
      </c>
      <c r="AW353" s="13" t="s">
        <v>34</v>
      </c>
      <c r="AX353" s="13" t="s">
        <v>78</v>
      </c>
      <c r="AY353" s="242" t="s">
        <v>155</v>
      </c>
    </row>
    <row r="354" s="13" customFormat="1">
      <c r="A354" s="13"/>
      <c r="B354" s="231"/>
      <c r="C354" s="232"/>
      <c r="D354" s="233" t="s">
        <v>164</v>
      </c>
      <c r="E354" s="234" t="s">
        <v>1</v>
      </c>
      <c r="F354" s="235" t="s">
        <v>530</v>
      </c>
      <c r="G354" s="232"/>
      <c r="H354" s="236">
        <v>0.45000000000000001</v>
      </c>
      <c r="I354" s="237"/>
      <c r="J354" s="232"/>
      <c r="K354" s="232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164</v>
      </c>
      <c r="AU354" s="242" t="s">
        <v>162</v>
      </c>
      <c r="AV354" s="13" t="s">
        <v>162</v>
      </c>
      <c r="AW354" s="13" t="s">
        <v>34</v>
      </c>
      <c r="AX354" s="13" t="s">
        <v>78</v>
      </c>
      <c r="AY354" s="242" t="s">
        <v>155</v>
      </c>
    </row>
    <row r="355" s="13" customFormat="1">
      <c r="A355" s="13"/>
      <c r="B355" s="231"/>
      <c r="C355" s="232"/>
      <c r="D355" s="233" t="s">
        <v>164</v>
      </c>
      <c r="E355" s="234" t="s">
        <v>1</v>
      </c>
      <c r="F355" s="235" t="s">
        <v>531</v>
      </c>
      <c r="G355" s="232"/>
      <c r="H355" s="236">
        <v>0.17999999999999999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164</v>
      </c>
      <c r="AU355" s="242" t="s">
        <v>162</v>
      </c>
      <c r="AV355" s="13" t="s">
        <v>162</v>
      </c>
      <c r="AW355" s="13" t="s">
        <v>34</v>
      </c>
      <c r="AX355" s="13" t="s">
        <v>78</v>
      </c>
      <c r="AY355" s="242" t="s">
        <v>155</v>
      </c>
    </row>
    <row r="356" s="14" customFormat="1">
      <c r="A356" s="14"/>
      <c r="B356" s="243"/>
      <c r="C356" s="244"/>
      <c r="D356" s="233" t="s">
        <v>164</v>
      </c>
      <c r="E356" s="245" t="s">
        <v>1</v>
      </c>
      <c r="F356" s="246" t="s">
        <v>167</v>
      </c>
      <c r="G356" s="244"/>
      <c r="H356" s="247">
        <v>1.95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164</v>
      </c>
      <c r="AU356" s="253" t="s">
        <v>162</v>
      </c>
      <c r="AV356" s="14" t="s">
        <v>161</v>
      </c>
      <c r="AW356" s="14" t="s">
        <v>34</v>
      </c>
      <c r="AX356" s="14" t="s">
        <v>86</v>
      </c>
      <c r="AY356" s="253" t="s">
        <v>155</v>
      </c>
    </row>
    <row r="357" s="2" customFormat="1" ht="33" customHeight="1">
      <c r="A357" s="38"/>
      <c r="B357" s="39"/>
      <c r="C357" s="217" t="s">
        <v>532</v>
      </c>
      <c r="D357" s="217" t="s">
        <v>157</v>
      </c>
      <c r="E357" s="218" t="s">
        <v>533</v>
      </c>
      <c r="F357" s="219" t="s">
        <v>534</v>
      </c>
      <c r="G357" s="220" t="s">
        <v>160</v>
      </c>
      <c r="H357" s="221">
        <v>1</v>
      </c>
      <c r="I357" s="222"/>
      <c r="J357" s="223">
        <f>ROUND(I357*H357,2)</f>
        <v>0</v>
      </c>
      <c r="K357" s="224"/>
      <c r="L357" s="44"/>
      <c r="M357" s="225" t="s">
        <v>1</v>
      </c>
      <c r="N357" s="226" t="s">
        <v>44</v>
      </c>
      <c r="O357" s="91"/>
      <c r="P357" s="227">
        <f>O357*H357</f>
        <v>0</v>
      </c>
      <c r="Q357" s="227">
        <v>0.0071999999999999998</v>
      </c>
      <c r="R357" s="227">
        <f>Q357*H357</f>
        <v>0.0071999999999999998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236</v>
      </c>
      <c r="AT357" s="229" t="s">
        <v>157</v>
      </c>
      <c r="AU357" s="229" t="s">
        <v>162</v>
      </c>
      <c r="AY357" s="17" t="s">
        <v>155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162</v>
      </c>
      <c r="BK357" s="230">
        <f>ROUND(I357*H357,2)</f>
        <v>0</v>
      </c>
      <c r="BL357" s="17" t="s">
        <v>236</v>
      </c>
      <c r="BM357" s="229" t="s">
        <v>535</v>
      </c>
    </row>
    <row r="358" s="13" customFormat="1">
      <c r="A358" s="13"/>
      <c r="B358" s="231"/>
      <c r="C358" s="232"/>
      <c r="D358" s="233" t="s">
        <v>164</v>
      </c>
      <c r="E358" s="234" t="s">
        <v>1</v>
      </c>
      <c r="F358" s="235" t="s">
        <v>166</v>
      </c>
      <c r="G358" s="232"/>
      <c r="H358" s="236">
        <v>1</v>
      </c>
      <c r="I358" s="237"/>
      <c r="J358" s="232"/>
      <c r="K358" s="232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164</v>
      </c>
      <c r="AU358" s="242" t="s">
        <v>162</v>
      </c>
      <c r="AV358" s="13" t="s">
        <v>162</v>
      </c>
      <c r="AW358" s="13" t="s">
        <v>34</v>
      </c>
      <c r="AX358" s="13" t="s">
        <v>86</v>
      </c>
      <c r="AY358" s="242" t="s">
        <v>155</v>
      </c>
    </row>
    <row r="359" s="2" customFormat="1" ht="33" customHeight="1">
      <c r="A359" s="38"/>
      <c r="B359" s="39"/>
      <c r="C359" s="217" t="s">
        <v>536</v>
      </c>
      <c r="D359" s="217" t="s">
        <v>157</v>
      </c>
      <c r="E359" s="218" t="s">
        <v>537</v>
      </c>
      <c r="F359" s="219" t="s">
        <v>538</v>
      </c>
      <c r="G359" s="220" t="s">
        <v>160</v>
      </c>
      <c r="H359" s="221">
        <v>1</v>
      </c>
      <c r="I359" s="222"/>
      <c r="J359" s="223">
        <f>ROUND(I359*H359,2)</f>
        <v>0</v>
      </c>
      <c r="K359" s="224"/>
      <c r="L359" s="44"/>
      <c r="M359" s="225" t="s">
        <v>1</v>
      </c>
      <c r="N359" s="226" t="s">
        <v>44</v>
      </c>
      <c r="O359" s="91"/>
      <c r="P359" s="227">
        <f>O359*H359</f>
        <v>0</v>
      </c>
      <c r="Q359" s="227">
        <v>0.0094000000000000004</v>
      </c>
      <c r="R359" s="227">
        <f>Q359*H359</f>
        <v>0.0094000000000000004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236</v>
      </c>
      <c r="AT359" s="229" t="s">
        <v>157</v>
      </c>
      <c r="AU359" s="229" t="s">
        <v>162</v>
      </c>
      <c r="AY359" s="17" t="s">
        <v>155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162</v>
      </c>
      <c r="BK359" s="230">
        <f>ROUND(I359*H359,2)</f>
        <v>0</v>
      </c>
      <c r="BL359" s="17" t="s">
        <v>236</v>
      </c>
      <c r="BM359" s="229" t="s">
        <v>539</v>
      </c>
    </row>
    <row r="360" s="13" customFormat="1">
      <c r="A360" s="13"/>
      <c r="B360" s="231"/>
      <c r="C360" s="232"/>
      <c r="D360" s="233" t="s">
        <v>164</v>
      </c>
      <c r="E360" s="234" t="s">
        <v>1</v>
      </c>
      <c r="F360" s="235" t="s">
        <v>540</v>
      </c>
      <c r="G360" s="232"/>
      <c r="H360" s="236">
        <v>1</v>
      </c>
      <c r="I360" s="237"/>
      <c r="J360" s="232"/>
      <c r="K360" s="232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164</v>
      </c>
      <c r="AU360" s="242" t="s">
        <v>162</v>
      </c>
      <c r="AV360" s="13" t="s">
        <v>162</v>
      </c>
      <c r="AW360" s="13" t="s">
        <v>34</v>
      </c>
      <c r="AX360" s="13" t="s">
        <v>86</v>
      </c>
      <c r="AY360" s="242" t="s">
        <v>155</v>
      </c>
    </row>
    <row r="361" s="2" customFormat="1" ht="33" customHeight="1">
      <c r="A361" s="38"/>
      <c r="B361" s="39"/>
      <c r="C361" s="217" t="s">
        <v>541</v>
      </c>
      <c r="D361" s="217" t="s">
        <v>157</v>
      </c>
      <c r="E361" s="218" t="s">
        <v>542</v>
      </c>
      <c r="F361" s="219" t="s">
        <v>543</v>
      </c>
      <c r="G361" s="220" t="s">
        <v>160</v>
      </c>
      <c r="H361" s="221">
        <v>1</v>
      </c>
      <c r="I361" s="222"/>
      <c r="J361" s="223">
        <f>ROUND(I361*H361,2)</f>
        <v>0</v>
      </c>
      <c r="K361" s="224"/>
      <c r="L361" s="44"/>
      <c r="M361" s="225" t="s">
        <v>1</v>
      </c>
      <c r="N361" s="226" t="s">
        <v>44</v>
      </c>
      <c r="O361" s="91"/>
      <c r="P361" s="227">
        <f>O361*H361</f>
        <v>0</v>
      </c>
      <c r="Q361" s="227">
        <v>0.019560000000000001</v>
      </c>
      <c r="R361" s="227">
        <f>Q361*H361</f>
        <v>0.019560000000000001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236</v>
      </c>
      <c r="AT361" s="229" t="s">
        <v>157</v>
      </c>
      <c r="AU361" s="229" t="s">
        <v>162</v>
      </c>
      <c r="AY361" s="17" t="s">
        <v>155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162</v>
      </c>
      <c r="BK361" s="230">
        <f>ROUND(I361*H361,2)</f>
        <v>0</v>
      </c>
      <c r="BL361" s="17" t="s">
        <v>236</v>
      </c>
      <c r="BM361" s="229" t="s">
        <v>544</v>
      </c>
    </row>
    <row r="362" s="13" customFormat="1">
      <c r="A362" s="13"/>
      <c r="B362" s="231"/>
      <c r="C362" s="232"/>
      <c r="D362" s="233" t="s">
        <v>164</v>
      </c>
      <c r="E362" s="234" t="s">
        <v>1</v>
      </c>
      <c r="F362" s="235" t="s">
        <v>442</v>
      </c>
      <c r="G362" s="232"/>
      <c r="H362" s="236">
        <v>1</v>
      </c>
      <c r="I362" s="237"/>
      <c r="J362" s="232"/>
      <c r="K362" s="232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164</v>
      </c>
      <c r="AU362" s="242" t="s">
        <v>162</v>
      </c>
      <c r="AV362" s="13" t="s">
        <v>162</v>
      </c>
      <c r="AW362" s="13" t="s">
        <v>34</v>
      </c>
      <c r="AX362" s="13" t="s">
        <v>86</v>
      </c>
      <c r="AY362" s="242" t="s">
        <v>155</v>
      </c>
    </row>
    <row r="363" s="2" customFormat="1" ht="33" customHeight="1">
      <c r="A363" s="38"/>
      <c r="B363" s="39"/>
      <c r="C363" s="217" t="s">
        <v>545</v>
      </c>
      <c r="D363" s="217" t="s">
        <v>157</v>
      </c>
      <c r="E363" s="218" t="s">
        <v>546</v>
      </c>
      <c r="F363" s="219" t="s">
        <v>547</v>
      </c>
      <c r="G363" s="220" t="s">
        <v>160</v>
      </c>
      <c r="H363" s="221">
        <v>1</v>
      </c>
      <c r="I363" s="222"/>
      <c r="J363" s="223">
        <f>ROUND(I363*H363,2)</f>
        <v>0</v>
      </c>
      <c r="K363" s="224"/>
      <c r="L363" s="44"/>
      <c r="M363" s="225" t="s">
        <v>1</v>
      </c>
      <c r="N363" s="226" t="s">
        <v>44</v>
      </c>
      <c r="O363" s="91"/>
      <c r="P363" s="227">
        <f>O363*H363</f>
        <v>0</v>
      </c>
      <c r="Q363" s="227">
        <v>0.02452</v>
      </c>
      <c r="R363" s="227">
        <f>Q363*H363</f>
        <v>0.02452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236</v>
      </c>
      <c r="AT363" s="229" t="s">
        <v>157</v>
      </c>
      <c r="AU363" s="229" t="s">
        <v>162</v>
      </c>
      <c r="AY363" s="17" t="s">
        <v>155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162</v>
      </c>
      <c r="BK363" s="230">
        <f>ROUND(I363*H363,2)</f>
        <v>0</v>
      </c>
      <c r="BL363" s="17" t="s">
        <v>236</v>
      </c>
      <c r="BM363" s="229" t="s">
        <v>548</v>
      </c>
    </row>
    <row r="364" s="13" customFormat="1">
      <c r="A364" s="13"/>
      <c r="B364" s="231"/>
      <c r="C364" s="232"/>
      <c r="D364" s="233" t="s">
        <v>164</v>
      </c>
      <c r="E364" s="234" t="s">
        <v>1</v>
      </c>
      <c r="F364" s="235" t="s">
        <v>549</v>
      </c>
      <c r="G364" s="232"/>
      <c r="H364" s="236">
        <v>1</v>
      </c>
      <c r="I364" s="237"/>
      <c r="J364" s="232"/>
      <c r="K364" s="232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164</v>
      </c>
      <c r="AU364" s="242" t="s">
        <v>162</v>
      </c>
      <c r="AV364" s="13" t="s">
        <v>162</v>
      </c>
      <c r="AW364" s="13" t="s">
        <v>34</v>
      </c>
      <c r="AX364" s="13" t="s">
        <v>86</v>
      </c>
      <c r="AY364" s="242" t="s">
        <v>155</v>
      </c>
    </row>
    <row r="365" s="2" customFormat="1" ht="37.8" customHeight="1">
      <c r="A365" s="38"/>
      <c r="B365" s="39"/>
      <c r="C365" s="217" t="s">
        <v>550</v>
      </c>
      <c r="D365" s="217" t="s">
        <v>157</v>
      </c>
      <c r="E365" s="218" t="s">
        <v>551</v>
      </c>
      <c r="F365" s="219" t="s">
        <v>552</v>
      </c>
      <c r="G365" s="220" t="s">
        <v>160</v>
      </c>
      <c r="H365" s="221">
        <v>1</v>
      </c>
      <c r="I365" s="222"/>
      <c r="J365" s="223">
        <f>ROUND(I365*H365,2)</f>
        <v>0</v>
      </c>
      <c r="K365" s="224"/>
      <c r="L365" s="44"/>
      <c r="M365" s="225" t="s">
        <v>1</v>
      </c>
      <c r="N365" s="226" t="s">
        <v>44</v>
      </c>
      <c r="O365" s="91"/>
      <c r="P365" s="227">
        <f>O365*H365</f>
        <v>0</v>
      </c>
      <c r="Q365" s="227">
        <v>0.031960000000000002</v>
      </c>
      <c r="R365" s="227">
        <f>Q365*H365</f>
        <v>0.031960000000000002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236</v>
      </c>
      <c r="AT365" s="229" t="s">
        <v>157</v>
      </c>
      <c r="AU365" s="229" t="s">
        <v>162</v>
      </c>
      <c r="AY365" s="17" t="s">
        <v>155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162</v>
      </c>
      <c r="BK365" s="230">
        <f>ROUND(I365*H365,2)</f>
        <v>0</v>
      </c>
      <c r="BL365" s="17" t="s">
        <v>236</v>
      </c>
      <c r="BM365" s="229" t="s">
        <v>553</v>
      </c>
    </row>
    <row r="366" s="13" customFormat="1">
      <c r="A366" s="13"/>
      <c r="B366" s="231"/>
      <c r="C366" s="232"/>
      <c r="D366" s="233" t="s">
        <v>164</v>
      </c>
      <c r="E366" s="234" t="s">
        <v>1</v>
      </c>
      <c r="F366" s="235" t="s">
        <v>554</v>
      </c>
      <c r="G366" s="232"/>
      <c r="H366" s="236">
        <v>1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164</v>
      </c>
      <c r="AU366" s="242" t="s">
        <v>162</v>
      </c>
      <c r="AV366" s="13" t="s">
        <v>162</v>
      </c>
      <c r="AW366" s="13" t="s">
        <v>34</v>
      </c>
      <c r="AX366" s="13" t="s">
        <v>86</v>
      </c>
      <c r="AY366" s="242" t="s">
        <v>155</v>
      </c>
    </row>
    <row r="367" s="2" customFormat="1" ht="16.5" customHeight="1">
      <c r="A367" s="38"/>
      <c r="B367" s="39"/>
      <c r="C367" s="217" t="s">
        <v>555</v>
      </c>
      <c r="D367" s="217" t="s">
        <v>157</v>
      </c>
      <c r="E367" s="218" t="s">
        <v>556</v>
      </c>
      <c r="F367" s="219" t="s">
        <v>557</v>
      </c>
      <c r="G367" s="220" t="s">
        <v>160</v>
      </c>
      <c r="H367" s="221">
        <v>1</v>
      </c>
      <c r="I367" s="222"/>
      <c r="J367" s="223">
        <f>ROUND(I367*H367,2)</f>
        <v>0</v>
      </c>
      <c r="K367" s="224"/>
      <c r="L367" s="44"/>
      <c r="M367" s="225" t="s">
        <v>1</v>
      </c>
      <c r="N367" s="226" t="s">
        <v>44</v>
      </c>
      <c r="O367" s="91"/>
      <c r="P367" s="227">
        <f>O367*H367</f>
        <v>0</v>
      </c>
      <c r="Q367" s="227">
        <v>0.015599999999999999</v>
      </c>
      <c r="R367" s="227">
        <f>Q367*H367</f>
        <v>0.015599999999999999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236</v>
      </c>
      <c r="AT367" s="229" t="s">
        <v>157</v>
      </c>
      <c r="AU367" s="229" t="s">
        <v>162</v>
      </c>
      <c r="AY367" s="17" t="s">
        <v>155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162</v>
      </c>
      <c r="BK367" s="230">
        <f>ROUND(I367*H367,2)</f>
        <v>0</v>
      </c>
      <c r="BL367" s="17" t="s">
        <v>236</v>
      </c>
      <c r="BM367" s="229" t="s">
        <v>558</v>
      </c>
    </row>
    <row r="368" s="13" customFormat="1">
      <c r="A368" s="13"/>
      <c r="B368" s="231"/>
      <c r="C368" s="232"/>
      <c r="D368" s="233" t="s">
        <v>164</v>
      </c>
      <c r="E368" s="234" t="s">
        <v>1</v>
      </c>
      <c r="F368" s="235" t="s">
        <v>165</v>
      </c>
      <c r="G368" s="232"/>
      <c r="H368" s="236">
        <v>1</v>
      </c>
      <c r="I368" s="237"/>
      <c r="J368" s="232"/>
      <c r="K368" s="232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164</v>
      </c>
      <c r="AU368" s="242" t="s">
        <v>162</v>
      </c>
      <c r="AV368" s="13" t="s">
        <v>162</v>
      </c>
      <c r="AW368" s="13" t="s">
        <v>34</v>
      </c>
      <c r="AX368" s="13" t="s">
        <v>86</v>
      </c>
      <c r="AY368" s="242" t="s">
        <v>155</v>
      </c>
    </row>
    <row r="369" s="2" customFormat="1" ht="24.15" customHeight="1">
      <c r="A369" s="38"/>
      <c r="B369" s="39"/>
      <c r="C369" s="217" t="s">
        <v>559</v>
      </c>
      <c r="D369" s="217" t="s">
        <v>157</v>
      </c>
      <c r="E369" s="218" t="s">
        <v>560</v>
      </c>
      <c r="F369" s="219" t="s">
        <v>561</v>
      </c>
      <c r="G369" s="220" t="s">
        <v>301</v>
      </c>
      <c r="H369" s="221">
        <v>0.108</v>
      </c>
      <c r="I369" s="222"/>
      <c r="J369" s="223">
        <f>ROUND(I369*H369,2)</f>
        <v>0</v>
      </c>
      <c r="K369" s="224"/>
      <c r="L369" s="44"/>
      <c r="M369" s="225" t="s">
        <v>1</v>
      </c>
      <c r="N369" s="226" t="s">
        <v>44</v>
      </c>
      <c r="O369" s="91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236</v>
      </c>
      <c r="AT369" s="229" t="s">
        <v>157</v>
      </c>
      <c r="AU369" s="229" t="s">
        <v>162</v>
      </c>
      <c r="AY369" s="17" t="s">
        <v>155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162</v>
      </c>
      <c r="BK369" s="230">
        <f>ROUND(I369*H369,2)</f>
        <v>0</v>
      </c>
      <c r="BL369" s="17" t="s">
        <v>236</v>
      </c>
      <c r="BM369" s="229" t="s">
        <v>562</v>
      </c>
    </row>
    <row r="370" s="2" customFormat="1" ht="24.15" customHeight="1">
      <c r="A370" s="38"/>
      <c r="B370" s="39"/>
      <c r="C370" s="217" t="s">
        <v>563</v>
      </c>
      <c r="D370" s="217" t="s">
        <v>157</v>
      </c>
      <c r="E370" s="218" t="s">
        <v>564</v>
      </c>
      <c r="F370" s="219" t="s">
        <v>565</v>
      </c>
      <c r="G370" s="220" t="s">
        <v>301</v>
      </c>
      <c r="H370" s="221">
        <v>0.108</v>
      </c>
      <c r="I370" s="222"/>
      <c r="J370" s="223">
        <f>ROUND(I370*H370,2)</f>
        <v>0</v>
      </c>
      <c r="K370" s="224"/>
      <c r="L370" s="44"/>
      <c r="M370" s="225" t="s">
        <v>1</v>
      </c>
      <c r="N370" s="226" t="s">
        <v>44</v>
      </c>
      <c r="O370" s="91"/>
      <c r="P370" s="227">
        <f>O370*H370</f>
        <v>0</v>
      </c>
      <c r="Q370" s="227">
        <v>0</v>
      </c>
      <c r="R370" s="227">
        <f>Q370*H370</f>
        <v>0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236</v>
      </c>
      <c r="AT370" s="229" t="s">
        <v>157</v>
      </c>
      <c r="AU370" s="229" t="s">
        <v>162</v>
      </c>
      <c r="AY370" s="17" t="s">
        <v>155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162</v>
      </c>
      <c r="BK370" s="230">
        <f>ROUND(I370*H370,2)</f>
        <v>0</v>
      </c>
      <c r="BL370" s="17" t="s">
        <v>236</v>
      </c>
      <c r="BM370" s="229" t="s">
        <v>566</v>
      </c>
    </row>
    <row r="371" s="12" customFormat="1" ht="22.8" customHeight="1">
      <c r="A371" s="12"/>
      <c r="B371" s="202"/>
      <c r="C371" s="203"/>
      <c r="D371" s="204" t="s">
        <v>77</v>
      </c>
      <c r="E371" s="215" t="s">
        <v>567</v>
      </c>
      <c r="F371" s="215" t="s">
        <v>568</v>
      </c>
      <c r="G371" s="203"/>
      <c r="H371" s="203"/>
      <c r="I371" s="206"/>
      <c r="J371" s="216">
        <f>BK371</f>
        <v>0</v>
      </c>
      <c r="K371" s="203"/>
      <c r="L371" s="207"/>
      <c r="M371" s="208"/>
      <c r="N371" s="209"/>
      <c r="O371" s="209"/>
      <c r="P371" s="210">
        <f>SUM(P372:P378)</f>
        <v>0</v>
      </c>
      <c r="Q371" s="209"/>
      <c r="R371" s="210">
        <f>SUM(R372:R378)</f>
        <v>0.00044999999999999999</v>
      </c>
      <c r="S371" s="209"/>
      <c r="T371" s="211">
        <f>SUM(T372:T378)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2" t="s">
        <v>162</v>
      </c>
      <c r="AT371" s="213" t="s">
        <v>77</v>
      </c>
      <c r="AU371" s="213" t="s">
        <v>86</v>
      </c>
      <c r="AY371" s="212" t="s">
        <v>155</v>
      </c>
      <c r="BK371" s="214">
        <f>SUM(BK372:BK378)</f>
        <v>0</v>
      </c>
    </row>
    <row r="372" s="2" customFormat="1" ht="16.5" customHeight="1">
      <c r="A372" s="38"/>
      <c r="B372" s="39"/>
      <c r="C372" s="217" t="s">
        <v>569</v>
      </c>
      <c r="D372" s="217" t="s">
        <v>157</v>
      </c>
      <c r="E372" s="218" t="s">
        <v>570</v>
      </c>
      <c r="F372" s="219" t="s">
        <v>571</v>
      </c>
      <c r="G372" s="220" t="s">
        <v>366</v>
      </c>
      <c r="H372" s="221">
        <v>1</v>
      </c>
      <c r="I372" s="222"/>
      <c r="J372" s="223">
        <f>ROUND(I372*H372,2)</f>
        <v>0</v>
      </c>
      <c r="K372" s="224"/>
      <c r="L372" s="44"/>
      <c r="M372" s="225" t="s">
        <v>1</v>
      </c>
      <c r="N372" s="226" t="s">
        <v>44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236</v>
      </c>
      <c r="AT372" s="229" t="s">
        <v>157</v>
      </c>
      <c r="AU372" s="229" t="s">
        <v>162</v>
      </c>
      <c r="AY372" s="17" t="s">
        <v>155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162</v>
      </c>
      <c r="BK372" s="230">
        <f>ROUND(I372*H372,2)</f>
        <v>0</v>
      </c>
      <c r="BL372" s="17" t="s">
        <v>236</v>
      </c>
      <c r="BM372" s="229" t="s">
        <v>572</v>
      </c>
    </row>
    <row r="373" s="13" customFormat="1">
      <c r="A373" s="13"/>
      <c r="B373" s="231"/>
      <c r="C373" s="232"/>
      <c r="D373" s="233" t="s">
        <v>164</v>
      </c>
      <c r="E373" s="234" t="s">
        <v>1</v>
      </c>
      <c r="F373" s="235" t="s">
        <v>86</v>
      </c>
      <c r="G373" s="232"/>
      <c r="H373" s="236">
        <v>1</v>
      </c>
      <c r="I373" s="237"/>
      <c r="J373" s="232"/>
      <c r="K373" s="232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164</v>
      </c>
      <c r="AU373" s="242" t="s">
        <v>162</v>
      </c>
      <c r="AV373" s="13" t="s">
        <v>162</v>
      </c>
      <c r="AW373" s="13" t="s">
        <v>34</v>
      </c>
      <c r="AX373" s="13" t="s">
        <v>86</v>
      </c>
      <c r="AY373" s="242" t="s">
        <v>155</v>
      </c>
    </row>
    <row r="374" s="2" customFormat="1" ht="21.75" customHeight="1">
      <c r="A374" s="38"/>
      <c r="B374" s="39"/>
      <c r="C374" s="217" t="s">
        <v>573</v>
      </c>
      <c r="D374" s="217" t="s">
        <v>157</v>
      </c>
      <c r="E374" s="218" t="s">
        <v>574</v>
      </c>
      <c r="F374" s="219" t="s">
        <v>575</v>
      </c>
      <c r="G374" s="220" t="s">
        <v>160</v>
      </c>
      <c r="H374" s="221">
        <v>1</v>
      </c>
      <c r="I374" s="222"/>
      <c r="J374" s="223">
        <f>ROUND(I374*H374,2)</f>
        <v>0</v>
      </c>
      <c r="K374" s="224"/>
      <c r="L374" s="44"/>
      <c r="M374" s="225" t="s">
        <v>1</v>
      </c>
      <c r="N374" s="226" t="s">
        <v>44</v>
      </c>
      <c r="O374" s="91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161</v>
      </c>
      <c r="AT374" s="229" t="s">
        <v>157</v>
      </c>
      <c r="AU374" s="229" t="s">
        <v>162</v>
      </c>
      <c r="AY374" s="17" t="s">
        <v>155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162</v>
      </c>
      <c r="BK374" s="230">
        <f>ROUND(I374*H374,2)</f>
        <v>0</v>
      </c>
      <c r="BL374" s="17" t="s">
        <v>161</v>
      </c>
      <c r="BM374" s="229" t="s">
        <v>576</v>
      </c>
    </row>
    <row r="375" s="13" customFormat="1">
      <c r="A375" s="13"/>
      <c r="B375" s="231"/>
      <c r="C375" s="232"/>
      <c r="D375" s="233" t="s">
        <v>164</v>
      </c>
      <c r="E375" s="234" t="s">
        <v>1</v>
      </c>
      <c r="F375" s="235" t="s">
        <v>86</v>
      </c>
      <c r="G375" s="232"/>
      <c r="H375" s="236">
        <v>1</v>
      </c>
      <c r="I375" s="237"/>
      <c r="J375" s="232"/>
      <c r="K375" s="232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164</v>
      </c>
      <c r="AU375" s="242" t="s">
        <v>162</v>
      </c>
      <c r="AV375" s="13" t="s">
        <v>162</v>
      </c>
      <c r="AW375" s="13" t="s">
        <v>34</v>
      </c>
      <c r="AX375" s="13" t="s">
        <v>86</v>
      </c>
      <c r="AY375" s="242" t="s">
        <v>155</v>
      </c>
    </row>
    <row r="376" s="2" customFormat="1" ht="16.5" customHeight="1">
      <c r="A376" s="38"/>
      <c r="B376" s="39"/>
      <c r="C376" s="264" t="s">
        <v>577</v>
      </c>
      <c r="D376" s="264" t="s">
        <v>344</v>
      </c>
      <c r="E376" s="265" t="s">
        <v>578</v>
      </c>
      <c r="F376" s="266" t="s">
        <v>579</v>
      </c>
      <c r="G376" s="267" t="s">
        <v>160</v>
      </c>
      <c r="H376" s="268">
        <v>1</v>
      </c>
      <c r="I376" s="269"/>
      <c r="J376" s="270">
        <f>ROUND(I376*H376,2)</f>
        <v>0</v>
      </c>
      <c r="K376" s="271"/>
      <c r="L376" s="272"/>
      <c r="M376" s="273" t="s">
        <v>1</v>
      </c>
      <c r="N376" s="274" t="s">
        <v>44</v>
      </c>
      <c r="O376" s="91"/>
      <c r="P376" s="227">
        <f>O376*H376</f>
        <v>0</v>
      </c>
      <c r="Q376" s="227">
        <v>0.00044999999999999999</v>
      </c>
      <c r="R376" s="227">
        <f>Q376*H376</f>
        <v>0.00044999999999999999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200</v>
      </c>
      <c r="AT376" s="229" t="s">
        <v>344</v>
      </c>
      <c r="AU376" s="229" t="s">
        <v>162</v>
      </c>
      <c r="AY376" s="17" t="s">
        <v>155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162</v>
      </c>
      <c r="BK376" s="230">
        <f>ROUND(I376*H376,2)</f>
        <v>0</v>
      </c>
      <c r="BL376" s="17" t="s">
        <v>161</v>
      </c>
      <c r="BM376" s="229" t="s">
        <v>580</v>
      </c>
    </row>
    <row r="377" s="13" customFormat="1">
      <c r="A377" s="13"/>
      <c r="B377" s="231"/>
      <c r="C377" s="232"/>
      <c r="D377" s="233" t="s">
        <v>164</v>
      </c>
      <c r="E377" s="234" t="s">
        <v>1</v>
      </c>
      <c r="F377" s="235" t="s">
        <v>86</v>
      </c>
      <c r="G377" s="232"/>
      <c r="H377" s="236">
        <v>1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164</v>
      </c>
      <c r="AU377" s="242" t="s">
        <v>162</v>
      </c>
      <c r="AV377" s="13" t="s">
        <v>162</v>
      </c>
      <c r="AW377" s="13" t="s">
        <v>34</v>
      </c>
      <c r="AX377" s="13" t="s">
        <v>86</v>
      </c>
      <c r="AY377" s="242" t="s">
        <v>155</v>
      </c>
    </row>
    <row r="378" s="2" customFormat="1" ht="24.15" customHeight="1">
      <c r="A378" s="38"/>
      <c r="B378" s="39"/>
      <c r="C378" s="217" t="s">
        <v>581</v>
      </c>
      <c r="D378" s="217" t="s">
        <v>157</v>
      </c>
      <c r="E378" s="218" t="s">
        <v>582</v>
      </c>
      <c r="F378" s="219" t="s">
        <v>583</v>
      </c>
      <c r="G378" s="220" t="s">
        <v>584</v>
      </c>
      <c r="H378" s="275"/>
      <c r="I378" s="222"/>
      <c r="J378" s="223">
        <f>ROUND(I378*H378,2)</f>
        <v>0</v>
      </c>
      <c r="K378" s="224"/>
      <c r="L378" s="44"/>
      <c r="M378" s="225" t="s">
        <v>1</v>
      </c>
      <c r="N378" s="226" t="s">
        <v>44</v>
      </c>
      <c r="O378" s="91"/>
      <c r="P378" s="227">
        <f>O378*H378</f>
        <v>0</v>
      </c>
      <c r="Q378" s="227">
        <v>0</v>
      </c>
      <c r="R378" s="227">
        <f>Q378*H378</f>
        <v>0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236</v>
      </c>
      <c r="AT378" s="229" t="s">
        <v>157</v>
      </c>
      <c r="AU378" s="229" t="s">
        <v>162</v>
      </c>
      <c r="AY378" s="17" t="s">
        <v>155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162</v>
      </c>
      <c r="BK378" s="230">
        <f>ROUND(I378*H378,2)</f>
        <v>0</v>
      </c>
      <c r="BL378" s="17" t="s">
        <v>236</v>
      </c>
      <c r="BM378" s="229" t="s">
        <v>585</v>
      </c>
    </row>
    <row r="379" s="12" customFormat="1" ht="22.8" customHeight="1">
      <c r="A379" s="12"/>
      <c r="B379" s="202"/>
      <c r="C379" s="203"/>
      <c r="D379" s="204" t="s">
        <v>77</v>
      </c>
      <c r="E379" s="215" t="s">
        <v>586</v>
      </c>
      <c r="F379" s="215" t="s">
        <v>587</v>
      </c>
      <c r="G379" s="203"/>
      <c r="H379" s="203"/>
      <c r="I379" s="206"/>
      <c r="J379" s="216">
        <f>BK379</f>
        <v>0</v>
      </c>
      <c r="K379" s="203"/>
      <c r="L379" s="207"/>
      <c r="M379" s="208"/>
      <c r="N379" s="209"/>
      <c r="O379" s="209"/>
      <c r="P379" s="210">
        <f>SUM(P380:P382)</f>
        <v>0</v>
      </c>
      <c r="Q379" s="209"/>
      <c r="R379" s="210">
        <f>SUM(R380:R382)</f>
        <v>0</v>
      </c>
      <c r="S379" s="209"/>
      <c r="T379" s="211">
        <f>SUM(T380:T382)</f>
        <v>0.62747999999999993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2" t="s">
        <v>162</v>
      </c>
      <c r="AT379" s="213" t="s">
        <v>77</v>
      </c>
      <c r="AU379" s="213" t="s">
        <v>86</v>
      </c>
      <c r="AY379" s="212" t="s">
        <v>155</v>
      </c>
      <c r="BK379" s="214">
        <f>SUM(BK380:BK382)</f>
        <v>0</v>
      </c>
    </row>
    <row r="380" s="2" customFormat="1" ht="21.75" customHeight="1">
      <c r="A380" s="38"/>
      <c r="B380" s="39"/>
      <c r="C380" s="217" t="s">
        <v>588</v>
      </c>
      <c r="D380" s="217" t="s">
        <v>157</v>
      </c>
      <c r="E380" s="218" t="s">
        <v>589</v>
      </c>
      <c r="F380" s="219" t="s">
        <v>590</v>
      </c>
      <c r="G380" s="220" t="s">
        <v>90</v>
      </c>
      <c r="H380" s="221">
        <v>34.859999999999999</v>
      </c>
      <c r="I380" s="222"/>
      <c r="J380" s="223">
        <f>ROUND(I380*H380,2)</f>
        <v>0</v>
      </c>
      <c r="K380" s="224"/>
      <c r="L380" s="44"/>
      <c r="M380" s="225" t="s">
        <v>1</v>
      </c>
      <c r="N380" s="226" t="s">
        <v>44</v>
      </c>
      <c r="O380" s="91"/>
      <c r="P380" s="227">
        <f>O380*H380</f>
        <v>0</v>
      </c>
      <c r="Q380" s="227">
        <v>0</v>
      </c>
      <c r="R380" s="227">
        <f>Q380*H380</f>
        <v>0</v>
      </c>
      <c r="S380" s="227">
        <v>0.017999999999999999</v>
      </c>
      <c r="T380" s="228">
        <f>S380*H380</f>
        <v>0.62747999999999993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236</v>
      </c>
      <c r="AT380" s="229" t="s">
        <v>157</v>
      </c>
      <c r="AU380" s="229" t="s">
        <v>162</v>
      </c>
      <c r="AY380" s="17" t="s">
        <v>155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162</v>
      </c>
      <c r="BK380" s="230">
        <f>ROUND(I380*H380,2)</f>
        <v>0</v>
      </c>
      <c r="BL380" s="17" t="s">
        <v>236</v>
      </c>
      <c r="BM380" s="229" t="s">
        <v>591</v>
      </c>
    </row>
    <row r="381" s="13" customFormat="1">
      <c r="A381" s="13"/>
      <c r="B381" s="231"/>
      <c r="C381" s="232"/>
      <c r="D381" s="233" t="s">
        <v>164</v>
      </c>
      <c r="E381" s="234" t="s">
        <v>1</v>
      </c>
      <c r="F381" s="235" t="s">
        <v>100</v>
      </c>
      <c r="G381" s="232"/>
      <c r="H381" s="236">
        <v>34.859999999999999</v>
      </c>
      <c r="I381" s="237"/>
      <c r="J381" s="232"/>
      <c r="K381" s="232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164</v>
      </c>
      <c r="AU381" s="242" t="s">
        <v>162</v>
      </c>
      <c r="AV381" s="13" t="s">
        <v>162</v>
      </c>
      <c r="AW381" s="13" t="s">
        <v>34</v>
      </c>
      <c r="AX381" s="13" t="s">
        <v>78</v>
      </c>
      <c r="AY381" s="242" t="s">
        <v>155</v>
      </c>
    </row>
    <row r="382" s="14" customFormat="1">
      <c r="A382" s="14"/>
      <c r="B382" s="243"/>
      <c r="C382" s="244"/>
      <c r="D382" s="233" t="s">
        <v>164</v>
      </c>
      <c r="E382" s="245" t="s">
        <v>1</v>
      </c>
      <c r="F382" s="246" t="s">
        <v>167</v>
      </c>
      <c r="G382" s="244"/>
      <c r="H382" s="247">
        <v>34.859999999999999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164</v>
      </c>
      <c r="AU382" s="253" t="s">
        <v>162</v>
      </c>
      <c r="AV382" s="14" t="s">
        <v>161</v>
      </c>
      <c r="AW382" s="14" t="s">
        <v>34</v>
      </c>
      <c r="AX382" s="14" t="s">
        <v>86</v>
      </c>
      <c r="AY382" s="253" t="s">
        <v>155</v>
      </c>
    </row>
    <row r="383" s="12" customFormat="1" ht="22.8" customHeight="1">
      <c r="A383" s="12"/>
      <c r="B383" s="202"/>
      <c r="C383" s="203"/>
      <c r="D383" s="204" t="s">
        <v>77</v>
      </c>
      <c r="E383" s="215" t="s">
        <v>592</v>
      </c>
      <c r="F383" s="215" t="s">
        <v>593</v>
      </c>
      <c r="G383" s="203"/>
      <c r="H383" s="203"/>
      <c r="I383" s="206"/>
      <c r="J383" s="216">
        <f>BK383</f>
        <v>0</v>
      </c>
      <c r="K383" s="203"/>
      <c r="L383" s="207"/>
      <c r="M383" s="208"/>
      <c r="N383" s="209"/>
      <c r="O383" s="209"/>
      <c r="P383" s="210">
        <f>SUM(P384:P391)</f>
        <v>0</v>
      </c>
      <c r="Q383" s="209"/>
      <c r="R383" s="210">
        <f>SUM(R384:R391)</f>
        <v>0.037708800000000001</v>
      </c>
      <c r="S383" s="209"/>
      <c r="T383" s="211">
        <f>SUM(T384:T391)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2" t="s">
        <v>162</v>
      </c>
      <c r="AT383" s="213" t="s">
        <v>77</v>
      </c>
      <c r="AU383" s="213" t="s">
        <v>86</v>
      </c>
      <c r="AY383" s="212" t="s">
        <v>155</v>
      </c>
      <c r="BK383" s="214">
        <f>SUM(BK384:BK391)</f>
        <v>0</v>
      </c>
    </row>
    <row r="384" s="2" customFormat="1" ht="33" customHeight="1">
      <c r="A384" s="38"/>
      <c r="B384" s="39"/>
      <c r="C384" s="217" t="s">
        <v>594</v>
      </c>
      <c r="D384" s="217" t="s">
        <v>157</v>
      </c>
      <c r="E384" s="218" t="s">
        <v>595</v>
      </c>
      <c r="F384" s="219" t="s">
        <v>596</v>
      </c>
      <c r="G384" s="220" t="s">
        <v>90</v>
      </c>
      <c r="H384" s="221">
        <v>2.7599999999999998</v>
      </c>
      <c r="I384" s="222"/>
      <c r="J384" s="223">
        <f>ROUND(I384*H384,2)</f>
        <v>0</v>
      </c>
      <c r="K384" s="224"/>
      <c r="L384" s="44"/>
      <c r="M384" s="225" t="s">
        <v>1</v>
      </c>
      <c r="N384" s="226" t="s">
        <v>44</v>
      </c>
      <c r="O384" s="91"/>
      <c r="P384" s="227">
        <f>O384*H384</f>
        <v>0</v>
      </c>
      <c r="Q384" s="227">
        <v>0.01213</v>
      </c>
      <c r="R384" s="227">
        <f>Q384*H384</f>
        <v>0.033478799999999996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236</v>
      </c>
      <c r="AT384" s="229" t="s">
        <v>157</v>
      </c>
      <c r="AU384" s="229" t="s">
        <v>162</v>
      </c>
      <c r="AY384" s="17" t="s">
        <v>155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162</v>
      </c>
      <c r="BK384" s="230">
        <f>ROUND(I384*H384,2)</f>
        <v>0</v>
      </c>
      <c r="BL384" s="17" t="s">
        <v>236</v>
      </c>
      <c r="BM384" s="229" t="s">
        <v>597</v>
      </c>
    </row>
    <row r="385" s="13" customFormat="1">
      <c r="A385" s="13"/>
      <c r="B385" s="231"/>
      <c r="C385" s="232"/>
      <c r="D385" s="233" t="s">
        <v>164</v>
      </c>
      <c r="E385" s="234" t="s">
        <v>1</v>
      </c>
      <c r="F385" s="235" t="s">
        <v>598</v>
      </c>
      <c r="G385" s="232"/>
      <c r="H385" s="236">
        <v>2.7599999999999998</v>
      </c>
      <c r="I385" s="237"/>
      <c r="J385" s="232"/>
      <c r="K385" s="232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164</v>
      </c>
      <c r="AU385" s="242" t="s">
        <v>162</v>
      </c>
      <c r="AV385" s="13" t="s">
        <v>162</v>
      </c>
      <c r="AW385" s="13" t="s">
        <v>34</v>
      </c>
      <c r="AX385" s="13" t="s">
        <v>86</v>
      </c>
      <c r="AY385" s="242" t="s">
        <v>155</v>
      </c>
    </row>
    <row r="386" s="2" customFormat="1" ht="33" customHeight="1">
      <c r="A386" s="38"/>
      <c r="B386" s="39"/>
      <c r="C386" s="217" t="s">
        <v>599</v>
      </c>
      <c r="D386" s="217" t="s">
        <v>157</v>
      </c>
      <c r="E386" s="218" t="s">
        <v>600</v>
      </c>
      <c r="F386" s="219" t="s">
        <v>601</v>
      </c>
      <c r="G386" s="220" t="s">
        <v>160</v>
      </c>
      <c r="H386" s="221">
        <v>1</v>
      </c>
      <c r="I386" s="222"/>
      <c r="J386" s="223">
        <f>ROUND(I386*H386,2)</f>
        <v>0</v>
      </c>
      <c r="K386" s="224"/>
      <c r="L386" s="44"/>
      <c r="M386" s="225" t="s">
        <v>1</v>
      </c>
      <c r="N386" s="226" t="s">
        <v>44</v>
      </c>
      <c r="O386" s="91"/>
      <c r="P386" s="227">
        <f>O386*H386</f>
        <v>0</v>
      </c>
      <c r="Q386" s="227">
        <v>3.0000000000000001E-05</v>
      </c>
      <c r="R386" s="227">
        <f>Q386*H386</f>
        <v>3.0000000000000001E-05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236</v>
      </c>
      <c r="AT386" s="229" t="s">
        <v>157</v>
      </c>
      <c r="AU386" s="229" t="s">
        <v>162</v>
      </c>
      <c r="AY386" s="17" t="s">
        <v>155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162</v>
      </c>
      <c r="BK386" s="230">
        <f>ROUND(I386*H386,2)</f>
        <v>0</v>
      </c>
      <c r="BL386" s="17" t="s">
        <v>236</v>
      </c>
      <c r="BM386" s="229" t="s">
        <v>602</v>
      </c>
    </row>
    <row r="387" s="13" customFormat="1">
      <c r="A387" s="13"/>
      <c r="B387" s="231"/>
      <c r="C387" s="232"/>
      <c r="D387" s="233" t="s">
        <v>164</v>
      </c>
      <c r="E387" s="234" t="s">
        <v>1</v>
      </c>
      <c r="F387" s="235" t="s">
        <v>166</v>
      </c>
      <c r="G387" s="232"/>
      <c r="H387" s="236">
        <v>1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164</v>
      </c>
      <c r="AU387" s="242" t="s">
        <v>162</v>
      </c>
      <c r="AV387" s="13" t="s">
        <v>162</v>
      </c>
      <c r="AW387" s="13" t="s">
        <v>34</v>
      </c>
      <c r="AX387" s="13" t="s">
        <v>86</v>
      </c>
      <c r="AY387" s="242" t="s">
        <v>155</v>
      </c>
    </row>
    <row r="388" s="2" customFormat="1" ht="16.5" customHeight="1">
      <c r="A388" s="38"/>
      <c r="B388" s="39"/>
      <c r="C388" s="264" t="s">
        <v>603</v>
      </c>
      <c r="D388" s="264" t="s">
        <v>344</v>
      </c>
      <c r="E388" s="265" t="s">
        <v>604</v>
      </c>
      <c r="F388" s="266" t="s">
        <v>605</v>
      </c>
      <c r="G388" s="267" t="s">
        <v>160</v>
      </c>
      <c r="H388" s="268">
        <v>1</v>
      </c>
      <c r="I388" s="269"/>
      <c r="J388" s="270">
        <f>ROUND(I388*H388,2)</f>
        <v>0</v>
      </c>
      <c r="K388" s="271"/>
      <c r="L388" s="272"/>
      <c r="M388" s="273" t="s">
        <v>1</v>
      </c>
      <c r="N388" s="274" t="s">
        <v>44</v>
      </c>
      <c r="O388" s="91"/>
      <c r="P388" s="227">
        <f>O388*H388</f>
        <v>0</v>
      </c>
      <c r="Q388" s="227">
        <v>0.0041999999999999997</v>
      </c>
      <c r="R388" s="227">
        <f>Q388*H388</f>
        <v>0.0041999999999999997</v>
      </c>
      <c r="S388" s="227">
        <v>0</v>
      </c>
      <c r="T388" s="22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9" t="s">
        <v>335</v>
      </c>
      <c r="AT388" s="229" t="s">
        <v>344</v>
      </c>
      <c r="AU388" s="229" t="s">
        <v>162</v>
      </c>
      <c r="AY388" s="17" t="s">
        <v>155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7" t="s">
        <v>162</v>
      </c>
      <c r="BK388" s="230">
        <f>ROUND(I388*H388,2)</f>
        <v>0</v>
      </c>
      <c r="BL388" s="17" t="s">
        <v>236</v>
      </c>
      <c r="BM388" s="229" t="s">
        <v>606</v>
      </c>
    </row>
    <row r="389" s="13" customFormat="1">
      <c r="A389" s="13"/>
      <c r="B389" s="231"/>
      <c r="C389" s="232"/>
      <c r="D389" s="233" t="s">
        <v>164</v>
      </c>
      <c r="E389" s="234" t="s">
        <v>1</v>
      </c>
      <c r="F389" s="235" t="s">
        <v>166</v>
      </c>
      <c r="G389" s="232"/>
      <c r="H389" s="236">
        <v>1</v>
      </c>
      <c r="I389" s="237"/>
      <c r="J389" s="232"/>
      <c r="K389" s="232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164</v>
      </c>
      <c r="AU389" s="242" t="s">
        <v>162</v>
      </c>
      <c r="AV389" s="13" t="s">
        <v>162</v>
      </c>
      <c r="AW389" s="13" t="s">
        <v>34</v>
      </c>
      <c r="AX389" s="13" t="s">
        <v>86</v>
      </c>
      <c r="AY389" s="242" t="s">
        <v>155</v>
      </c>
    </row>
    <row r="390" s="2" customFormat="1" ht="24.15" customHeight="1">
      <c r="A390" s="38"/>
      <c r="B390" s="39"/>
      <c r="C390" s="217" t="s">
        <v>607</v>
      </c>
      <c r="D390" s="217" t="s">
        <v>157</v>
      </c>
      <c r="E390" s="218" t="s">
        <v>608</v>
      </c>
      <c r="F390" s="219" t="s">
        <v>609</v>
      </c>
      <c r="G390" s="220" t="s">
        <v>301</v>
      </c>
      <c r="H390" s="221">
        <v>0.037999999999999999</v>
      </c>
      <c r="I390" s="222"/>
      <c r="J390" s="223">
        <f>ROUND(I390*H390,2)</f>
        <v>0</v>
      </c>
      <c r="K390" s="224"/>
      <c r="L390" s="44"/>
      <c r="M390" s="225" t="s">
        <v>1</v>
      </c>
      <c r="N390" s="226" t="s">
        <v>44</v>
      </c>
      <c r="O390" s="91"/>
      <c r="P390" s="227">
        <f>O390*H390</f>
        <v>0</v>
      </c>
      <c r="Q390" s="227">
        <v>0</v>
      </c>
      <c r="R390" s="227">
        <f>Q390*H390</f>
        <v>0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236</v>
      </c>
      <c r="AT390" s="229" t="s">
        <v>157</v>
      </c>
      <c r="AU390" s="229" t="s">
        <v>162</v>
      </c>
      <c r="AY390" s="17" t="s">
        <v>155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162</v>
      </c>
      <c r="BK390" s="230">
        <f>ROUND(I390*H390,2)</f>
        <v>0</v>
      </c>
      <c r="BL390" s="17" t="s">
        <v>236</v>
      </c>
      <c r="BM390" s="229" t="s">
        <v>610</v>
      </c>
    </row>
    <row r="391" s="2" customFormat="1" ht="24.15" customHeight="1">
      <c r="A391" s="38"/>
      <c r="B391" s="39"/>
      <c r="C391" s="217" t="s">
        <v>611</v>
      </c>
      <c r="D391" s="217" t="s">
        <v>157</v>
      </c>
      <c r="E391" s="218" t="s">
        <v>612</v>
      </c>
      <c r="F391" s="219" t="s">
        <v>613</v>
      </c>
      <c r="G391" s="220" t="s">
        <v>301</v>
      </c>
      <c r="H391" s="221">
        <v>0.037999999999999999</v>
      </c>
      <c r="I391" s="222"/>
      <c r="J391" s="223">
        <f>ROUND(I391*H391,2)</f>
        <v>0</v>
      </c>
      <c r="K391" s="224"/>
      <c r="L391" s="44"/>
      <c r="M391" s="225" t="s">
        <v>1</v>
      </c>
      <c r="N391" s="226" t="s">
        <v>44</v>
      </c>
      <c r="O391" s="91"/>
      <c r="P391" s="227">
        <f>O391*H391</f>
        <v>0</v>
      </c>
      <c r="Q391" s="227">
        <v>0</v>
      </c>
      <c r="R391" s="227">
        <f>Q391*H391</f>
        <v>0</v>
      </c>
      <c r="S391" s="227">
        <v>0</v>
      </c>
      <c r="T391" s="22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236</v>
      </c>
      <c r="AT391" s="229" t="s">
        <v>157</v>
      </c>
      <c r="AU391" s="229" t="s">
        <v>162</v>
      </c>
      <c r="AY391" s="17" t="s">
        <v>155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162</v>
      </c>
      <c r="BK391" s="230">
        <f>ROUND(I391*H391,2)</f>
        <v>0</v>
      </c>
      <c r="BL391" s="17" t="s">
        <v>236</v>
      </c>
      <c r="BM391" s="229" t="s">
        <v>614</v>
      </c>
    </row>
    <row r="392" s="12" customFormat="1" ht="22.8" customHeight="1">
      <c r="A392" s="12"/>
      <c r="B392" s="202"/>
      <c r="C392" s="203"/>
      <c r="D392" s="204" t="s">
        <v>77</v>
      </c>
      <c r="E392" s="215" t="s">
        <v>615</v>
      </c>
      <c r="F392" s="215" t="s">
        <v>616</v>
      </c>
      <c r="G392" s="203"/>
      <c r="H392" s="203"/>
      <c r="I392" s="206"/>
      <c r="J392" s="216">
        <f>BK392</f>
        <v>0</v>
      </c>
      <c r="K392" s="203"/>
      <c r="L392" s="207"/>
      <c r="M392" s="208"/>
      <c r="N392" s="209"/>
      <c r="O392" s="209"/>
      <c r="P392" s="210">
        <f>SUM(P393:P442)</f>
        <v>0</v>
      </c>
      <c r="Q392" s="209"/>
      <c r="R392" s="210">
        <f>SUM(R393:R442)</f>
        <v>0.20936960000000002</v>
      </c>
      <c r="S392" s="209"/>
      <c r="T392" s="211">
        <f>SUM(T393:T442)</f>
        <v>0.30248960000000003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2" t="s">
        <v>162</v>
      </c>
      <c r="AT392" s="213" t="s">
        <v>77</v>
      </c>
      <c r="AU392" s="213" t="s">
        <v>86</v>
      </c>
      <c r="AY392" s="212" t="s">
        <v>155</v>
      </c>
      <c r="BK392" s="214">
        <f>SUM(BK393:BK442)</f>
        <v>0</v>
      </c>
    </row>
    <row r="393" s="2" customFormat="1" ht="49.05" customHeight="1">
      <c r="A393" s="38"/>
      <c r="B393" s="39"/>
      <c r="C393" s="217" t="s">
        <v>617</v>
      </c>
      <c r="D393" s="217" t="s">
        <v>157</v>
      </c>
      <c r="E393" s="218" t="s">
        <v>618</v>
      </c>
      <c r="F393" s="219" t="s">
        <v>619</v>
      </c>
      <c r="G393" s="220" t="s">
        <v>366</v>
      </c>
      <c r="H393" s="221">
        <v>1</v>
      </c>
      <c r="I393" s="222"/>
      <c r="J393" s="223">
        <f>ROUND(I393*H393,2)</f>
        <v>0</v>
      </c>
      <c r="K393" s="224"/>
      <c r="L393" s="44"/>
      <c r="M393" s="225" t="s">
        <v>1</v>
      </c>
      <c r="N393" s="226" t="s">
        <v>44</v>
      </c>
      <c r="O393" s="91"/>
      <c r="P393" s="227">
        <f>O393*H393</f>
        <v>0</v>
      </c>
      <c r="Q393" s="227">
        <v>0</v>
      </c>
      <c r="R393" s="227">
        <f>Q393*H393</f>
        <v>0</v>
      </c>
      <c r="S393" s="227">
        <v>0</v>
      </c>
      <c r="T393" s="22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9" t="s">
        <v>236</v>
      </c>
      <c r="AT393" s="229" t="s">
        <v>157</v>
      </c>
      <c r="AU393" s="229" t="s">
        <v>162</v>
      </c>
      <c r="AY393" s="17" t="s">
        <v>155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7" t="s">
        <v>162</v>
      </c>
      <c r="BK393" s="230">
        <f>ROUND(I393*H393,2)</f>
        <v>0</v>
      </c>
      <c r="BL393" s="17" t="s">
        <v>236</v>
      </c>
      <c r="BM393" s="229" t="s">
        <v>620</v>
      </c>
    </row>
    <row r="394" s="13" customFormat="1">
      <c r="A394" s="13"/>
      <c r="B394" s="231"/>
      <c r="C394" s="232"/>
      <c r="D394" s="233" t="s">
        <v>164</v>
      </c>
      <c r="E394" s="234" t="s">
        <v>1</v>
      </c>
      <c r="F394" s="235" t="s">
        <v>86</v>
      </c>
      <c r="G394" s="232"/>
      <c r="H394" s="236">
        <v>1</v>
      </c>
      <c r="I394" s="237"/>
      <c r="J394" s="232"/>
      <c r="K394" s="232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164</v>
      </c>
      <c r="AU394" s="242" t="s">
        <v>162</v>
      </c>
      <c r="AV394" s="13" t="s">
        <v>162</v>
      </c>
      <c r="AW394" s="13" t="s">
        <v>34</v>
      </c>
      <c r="AX394" s="13" t="s">
        <v>86</v>
      </c>
      <c r="AY394" s="242" t="s">
        <v>155</v>
      </c>
    </row>
    <row r="395" s="2" customFormat="1" ht="16.5" customHeight="1">
      <c r="A395" s="38"/>
      <c r="B395" s="39"/>
      <c r="C395" s="217" t="s">
        <v>621</v>
      </c>
      <c r="D395" s="217" t="s">
        <v>157</v>
      </c>
      <c r="E395" s="218" t="s">
        <v>622</v>
      </c>
      <c r="F395" s="219" t="s">
        <v>623</v>
      </c>
      <c r="G395" s="220" t="s">
        <v>90</v>
      </c>
      <c r="H395" s="221">
        <v>3.1200000000000001</v>
      </c>
      <c r="I395" s="222"/>
      <c r="J395" s="223">
        <f>ROUND(I395*H395,2)</f>
        <v>0</v>
      </c>
      <c r="K395" s="224"/>
      <c r="L395" s="44"/>
      <c r="M395" s="225" t="s">
        <v>1</v>
      </c>
      <c r="N395" s="226" t="s">
        <v>44</v>
      </c>
      <c r="O395" s="91"/>
      <c r="P395" s="227">
        <f>O395*H395</f>
        <v>0</v>
      </c>
      <c r="Q395" s="227">
        <v>0</v>
      </c>
      <c r="R395" s="227">
        <f>Q395*H395</f>
        <v>0</v>
      </c>
      <c r="S395" s="227">
        <v>0.01695</v>
      </c>
      <c r="T395" s="228">
        <f>S395*H395</f>
        <v>0.052884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236</v>
      </c>
      <c r="AT395" s="229" t="s">
        <v>157</v>
      </c>
      <c r="AU395" s="229" t="s">
        <v>162</v>
      </c>
      <c r="AY395" s="17" t="s">
        <v>155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162</v>
      </c>
      <c r="BK395" s="230">
        <f>ROUND(I395*H395,2)</f>
        <v>0</v>
      </c>
      <c r="BL395" s="17" t="s">
        <v>236</v>
      </c>
      <c r="BM395" s="229" t="s">
        <v>624</v>
      </c>
    </row>
    <row r="396" s="13" customFormat="1">
      <c r="A396" s="13"/>
      <c r="B396" s="231"/>
      <c r="C396" s="232"/>
      <c r="D396" s="233" t="s">
        <v>164</v>
      </c>
      <c r="E396" s="234" t="s">
        <v>1</v>
      </c>
      <c r="F396" s="235" t="s">
        <v>625</v>
      </c>
      <c r="G396" s="232"/>
      <c r="H396" s="236">
        <v>3.1200000000000001</v>
      </c>
      <c r="I396" s="237"/>
      <c r="J396" s="232"/>
      <c r="K396" s="232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164</v>
      </c>
      <c r="AU396" s="242" t="s">
        <v>162</v>
      </c>
      <c r="AV396" s="13" t="s">
        <v>162</v>
      </c>
      <c r="AW396" s="13" t="s">
        <v>34</v>
      </c>
      <c r="AX396" s="13" t="s">
        <v>86</v>
      </c>
      <c r="AY396" s="242" t="s">
        <v>155</v>
      </c>
    </row>
    <row r="397" s="2" customFormat="1" ht="16.5" customHeight="1">
      <c r="A397" s="38"/>
      <c r="B397" s="39"/>
      <c r="C397" s="217" t="s">
        <v>626</v>
      </c>
      <c r="D397" s="217" t="s">
        <v>157</v>
      </c>
      <c r="E397" s="218" t="s">
        <v>627</v>
      </c>
      <c r="F397" s="219" t="s">
        <v>628</v>
      </c>
      <c r="G397" s="220" t="s">
        <v>90</v>
      </c>
      <c r="H397" s="221">
        <v>3.1200000000000001</v>
      </c>
      <c r="I397" s="222"/>
      <c r="J397" s="223">
        <f>ROUND(I397*H397,2)</f>
        <v>0</v>
      </c>
      <c r="K397" s="224"/>
      <c r="L397" s="44"/>
      <c r="M397" s="225" t="s">
        <v>1</v>
      </c>
      <c r="N397" s="226" t="s">
        <v>44</v>
      </c>
      <c r="O397" s="91"/>
      <c r="P397" s="227">
        <f>O397*H397</f>
        <v>0</v>
      </c>
      <c r="Q397" s="227">
        <v>0</v>
      </c>
      <c r="R397" s="227">
        <f>Q397*H397</f>
        <v>0</v>
      </c>
      <c r="S397" s="227">
        <v>0.016379999999999999</v>
      </c>
      <c r="T397" s="228">
        <f>S397*H397</f>
        <v>0.051105600000000001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236</v>
      </c>
      <c r="AT397" s="229" t="s">
        <v>157</v>
      </c>
      <c r="AU397" s="229" t="s">
        <v>162</v>
      </c>
      <c r="AY397" s="17" t="s">
        <v>155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162</v>
      </c>
      <c r="BK397" s="230">
        <f>ROUND(I397*H397,2)</f>
        <v>0</v>
      </c>
      <c r="BL397" s="17" t="s">
        <v>236</v>
      </c>
      <c r="BM397" s="229" t="s">
        <v>629</v>
      </c>
    </row>
    <row r="398" s="13" customFormat="1">
      <c r="A398" s="13"/>
      <c r="B398" s="231"/>
      <c r="C398" s="232"/>
      <c r="D398" s="233" t="s">
        <v>164</v>
      </c>
      <c r="E398" s="234" t="s">
        <v>1</v>
      </c>
      <c r="F398" s="235" t="s">
        <v>625</v>
      </c>
      <c r="G398" s="232"/>
      <c r="H398" s="236">
        <v>3.1200000000000001</v>
      </c>
      <c r="I398" s="237"/>
      <c r="J398" s="232"/>
      <c r="K398" s="232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164</v>
      </c>
      <c r="AU398" s="242" t="s">
        <v>162</v>
      </c>
      <c r="AV398" s="13" t="s">
        <v>162</v>
      </c>
      <c r="AW398" s="13" t="s">
        <v>34</v>
      </c>
      <c r="AX398" s="13" t="s">
        <v>86</v>
      </c>
      <c r="AY398" s="242" t="s">
        <v>155</v>
      </c>
    </row>
    <row r="399" s="2" customFormat="1" ht="24.15" customHeight="1">
      <c r="A399" s="38"/>
      <c r="B399" s="39"/>
      <c r="C399" s="217" t="s">
        <v>630</v>
      </c>
      <c r="D399" s="217" t="s">
        <v>157</v>
      </c>
      <c r="E399" s="218" t="s">
        <v>631</v>
      </c>
      <c r="F399" s="219" t="s">
        <v>632</v>
      </c>
      <c r="G399" s="220" t="s">
        <v>160</v>
      </c>
      <c r="H399" s="221">
        <v>1</v>
      </c>
      <c r="I399" s="222"/>
      <c r="J399" s="223">
        <f>ROUND(I399*H399,2)</f>
        <v>0</v>
      </c>
      <c r="K399" s="224"/>
      <c r="L399" s="44"/>
      <c r="M399" s="225" t="s">
        <v>1</v>
      </c>
      <c r="N399" s="226" t="s">
        <v>44</v>
      </c>
      <c r="O399" s="91"/>
      <c r="P399" s="227">
        <f>O399*H399</f>
        <v>0</v>
      </c>
      <c r="Q399" s="227">
        <v>0.00027</v>
      </c>
      <c r="R399" s="227">
        <f>Q399*H399</f>
        <v>0.00027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161</v>
      </c>
      <c r="AT399" s="229" t="s">
        <v>157</v>
      </c>
      <c r="AU399" s="229" t="s">
        <v>162</v>
      </c>
      <c r="AY399" s="17" t="s">
        <v>155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162</v>
      </c>
      <c r="BK399" s="230">
        <f>ROUND(I399*H399,2)</f>
        <v>0</v>
      </c>
      <c r="BL399" s="17" t="s">
        <v>161</v>
      </c>
      <c r="BM399" s="229" t="s">
        <v>633</v>
      </c>
    </row>
    <row r="400" s="13" customFormat="1">
      <c r="A400" s="13"/>
      <c r="B400" s="231"/>
      <c r="C400" s="232"/>
      <c r="D400" s="233" t="s">
        <v>164</v>
      </c>
      <c r="E400" s="234" t="s">
        <v>1</v>
      </c>
      <c r="F400" s="235" t="s">
        <v>165</v>
      </c>
      <c r="G400" s="232"/>
      <c r="H400" s="236">
        <v>1</v>
      </c>
      <c r="I400" s="237"/>
      <c r="J400" s="232"/>
      <c r="K400" s="232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164</v>
      </c>
      <c r="AU400" s="242" t="s">
        <v>162</v>
      </c>
      <c r="AV400" s="13" t="s">
        <v>162</v>
      </c>
      <c r="AW400" s="13" t="s">
        <v>34</v>
      </c>
      <c r="AX400" s="13" t="s">
        <v>86</v>
      </c>
      <c r="AY400" s="242" t="s">
        <v>155</v>
      </c>
    </row>
    <row r="401" s="2" customFormat="1" ht="24.15" customHeight="1">
      <c r="A401" s="38"/>
      <c r="B401" s="39"/>
      <c r="C401" s="264" t="s">
        <v>634</v>
      </c>
      <c r="D401" s="264" t="s">
        <v>344</v>
      </c>
      <c r="E401" s="265" t="s">
        <v>635</v>
      </c>
      <c r="F401" s="266" t="s">
        <v>636</v>
      </c>
      <c r="G401" s="267" t="s">
        <v>90</v>
      </c>
      <c r="H401" s="268">
        <v>0.17999999999999999</v>
      </c>
      <c r="I401" s="269"/>
      <c r="J401" s="270">
        <f>ROUND(I401*H401,2)</f>
        <v>0</v>
      </c>
      <c r="K401" s="271"/>
      <c r="L401" s="272"/>
      <c r="M401" s="273" t="s">
        <v>1</v>
      </c>
      <c r="N401" s="274" t="s">
        <v>44</v>
      </c>
      <c r="O401" s="91"/>
      <c r="P401" s="227">
        <f>O401*H401</f>
        <v>0</v>
      </c>
      <c r="Q401" s="227">
        <v>0.034720000000000001</v>
      </c>
      <c r="R401" s="227">
        <f>Q401*H401</f>
        <v>0.0062496000000000001</v>
      </c>
      <c r="S401" s="227">
        <v>0</v>
      </c>
      <c r="T401" s="22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200</v>
      </c>
      <c r="AT401" s="229" t="s">
        <v>344</v>
      </c>
      <c r="AU401" s="229" t="s">
        <v>162</v>
      </c>
      <c r="AY401" s="17" t="s">
        <v>155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162</v>
      </c>
      <c r="BK401" s="230">
        <f>ROUND(I401*H401,2)</f>
        <v>0</v>
      </c>
      <c r="BL401" s="17" t="s">
        <v>161</v>
      </c>
      <c r="BM401" s="229" t="s">
        <v>637</v>
      </c>
    </row>
    <row r="402" s="13" customFormat="1">
      <c r="A402" s="13"/>
      <c r="B402" s="231"/>
      <c r="C402" s="232"/>
      <c r="D402" s="233" t="s">
        <v>164</v>
      </c>
      <c r="E402" s="234" t="s">
        <v>1</v>
      </c>
      <c r="F402" s="235" t="s">
        <v>638</v>
      </c>
      <c r="G402" s="232"/>
      <c r="H402" s="236">
        <v>0.17999999999999999</v>
      </c>
      <c r="I402" s="237"/>
      <c r="J402" s="232"/>
      <c r="K402" s="232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164</v>
      </c>
      <c r="AU402" s="242" t="s">
        <v>162</v>
      </c>
      <c r="AV402" s="13" t="s">
        <v>162</v>
      </c>
      <c r="AW402" s="13" t="s">
        <v>34</v>
      </c>
      <c r="AX402" s="13" t="s">
        <v>86</v>
      </c>
      <c r="AY402" s="242" t="s">
        <v>155</v>
      </c>
    </row>
    <row r="403" s="2" customFormat="1" ht="24.15" customHeight="1">
      <c r="A403" s="38"/>
      <c r="B403" s="39"/>
      <c r="C403" s="217" t="s">
        <v>639</v>
      </c>
      <c r="D403" s="217" t="s">
        <v>157</v>
      </c>
      <c r="E403" s="218" t="s">
        <v>640</v>
      </c>
      <c r="F403" s="219" t="s">
        <v>641</v>
      </c>
      <c r="G403" s="220" t="s">
        <v>160</v>
      </c>
      <c r="H403" s="221">
        <v>6</v>
      </c>
      <c r="I403" s="222"/>
      <c r="J403" s="223">
        <f>ROUND(I403*H403,2)</f>
        <v>0</v>
      </c>
      <c r="K403" s="224"/>
      <c r="L403" s="44"/>
      <c r="M403" s="225" t="s">
        <v>1</v>
      </c>
      <c r="N403" s="226" t="s">
        <v>44</v>
      </c>
      <c r="O403" s="91"/>
      <c r="P403" s="227">
        <f>O403*H403</f>
        <v>0</v>
      </c>
      <c r="Q403" s="227">
        <v>0</v>
      </c>
      <c r="R403" s="227">
        <f>Q403*H403</f>
        <v>0</v>
      </c>
      <c r="S403" s="227">
        <v>0</v>
      </c>
      <c r="T403" s="22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9" t="s">
        <v>236</v>
      </c>
      <c r="AT403" s="229" t="s">
        <v>157</v>
      </c>
      <c r="AU403" s="229" t="s">
        <v>162</v>
      </c>
      <c r="AY403" s="17" t="s">
        <v>155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7" t="s">
        <v>162</v>
      </c>
      <c r="BK403" s="230">
        <f>ROUND(I403*H403,2)</f>
        <v>0</v>
      </c>
      <c r="BL403" s="17" t="s">
        <v>236</v>
      </c>
      <c r="BM403" s="229" t="s">
        <v>642</v>
      </c>
    </row>
    <row r="404" s="13" customFormat="1">
      <c r="A404" s="13"/>
      <c r="B404" s="231"/>
      <c r="C404" s="232"/>
      <c r="D404" s="233" t="s">
        <v>164</v>
      </c>
      <c r="E404" s="234" t="s">
        <v>1</v>
      </c>
      <c r="F404" s="235" t="s">
        <v>643</v>
      </c>
      <c r="G404" s="232"/>
      <c r="H404" s="236">
        <v>3</v>
      </c>
      <c r="I404" s="237"/>
      <c r="J404" s="232"/>
      <c r="K404" s="232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164</v>
      </c>
      <c r="AU404" s="242" t="s">
        <v>162</v>
      </c>
      <c r="AV404" s="13" t="s">
        <v>162</v>
      </c>
      <c r="AW404" s="13" t="s">
        <v>34</v>
      </c>
      <c r="AX404" s="13" t="s">
        <v>78</v>
      </c>
      <c r="AY404" s="242" t="s">
        <v>155</v>
      </c>
    </row>
    <row r="405" s="13" customFormat="1">
      <c r="A405" s="13"/>
      <c r="B405" s="231"/>
      <c r="C405" s="232"/>
      <c r="D405" s="233" t="s">
        <v>164</v>
      </c>
      <c r="E405" s="234" t="s">
        <v>1</v>
      </c>
      <c r="F405" s="235" t="s">
        <v>644</v>
      </c>
      <c r="G405" s="232"/>
      <c r="H405" s="236">
        <v>3</v>
      </c>
      <c r="I405" s="237"/>
      <c r="J405" s="232"/>
      <c r="K405" s="232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164</v>
      </c>
      <c r="AU405" s="242" t="s">
        <v>162</v>
      </c>
      <c r="AV405" s="13" t="s">
        <v>162</v>
      </c>
      <c r="AW405" s="13" t="s">
        <v>34</v>
      </c>
      <c r="AX405" s="13" t="s">
        <v>78</v>
      </c>
      <c r="AY405" s="242" t="s">
        <v>155</v>
      </c>
    </row>
    <row r="406" s="14" customFormat="1">
      <c r="A406" s="14"/>
      <c r="B406" s="243"/>
      <c r="C406" s="244"/>
      <c r="D406" s="233" t="s">
        <v>164</v>
      </c>
      <c r="E406" s="245" t="s">
        <v>1</v>
      </c>
      <c r="F406" s="246" t="s">
        <v>167</v>
      </c>
      <c r="G406" s="244"/>
      <c r="H406" s="247">
        <v>6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164</v>
      </c>
      <c r="AU406" s="253" t="s">
        <v>162</v>
      </c>
      <c r="AV406" s="14" t="s">
        <v>161</v>
      </c>
      <c r="AW406" s="14" t="s">
        <v>34</v>
      </c>
      <c r="AX406" s="14" t="s">
        <v>86</v>
      </c>
      <c r="AY406" s="253" t="s">
        <v>155</v>
      </c>
    </row>
    <row r="407" s="2" customFormat="1" ht="24.15" customHeight="1">
      <c r="A407" s="38"/>
      <c r="B407" s="39"/>
      <c r="C407" s="264" t="s">
        <v>645</v>
      </c>
      <c r="D407" s="264" t="s">
        <v>344</v>
      </c>
      <c r="E407" s="265" t="s">
        <v>646</v>
      </c>
      <c r="F407" s="266" t="s">
        <v>647</v>
      </c>
      <c r="G407" s="267" t="s">
        <v>160</v>
      </c>
      <c r="H407" s="268">
        <v>2</v>
      </c>
      <c r="I407" s="269"/>
      <c r="J407" s="270">
        <f>ROUND(I407*H407,2)</f>
        <v>0</v>
      </c>
      <c r="K407" s="271"/>
      <c r="L407" s="272"/>
      <c r="M407" s="273" t="s">
        <v>1</v>
      </c>
      <c r="N407" s="274" t="s">
        <v>44</v>
      </c>
      <c r="O407" s="91"/>
      <c r="P407" s="227">
        <f>O407*H407</f>
        <v>0</v>
      </c>
      <c r="Q407" s="227">
        <v>0.02</v>
      </c>
      <c r="R407" s="227">
        <f>Q407*H407</f>
        <v>0.040000000000000001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335</v>
      </c>
      <c r="AT407" s="229" t="s">
        <v>344</v>
      </c>
      <c r="AU407" s="229" t="s">
        <v>162</v>
      </c>
      <c r="AY407" s="17" t="s">
        <v>155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162</v>
      </c>
      <c r="BK407" s="230">
        <f>ROUND(I407*H407,2)</f>
        <v>0</v>
      </c>
      <c r="BL407" s="17" t="s">
        <v>236</v>
      </c>
      <c r="BM407" s="229" t="s">
        <v>648</v>
      </c>
    </row>
    <row r="408" s="13" customFormat="1">
      <c r="A408" s="13"/>
      <c r="B408" s="231"/>
      <c r="C408" s="232"/>
      <c r="D408" s="233" t="s">
        <v>164</v>
      </c>
      <c r="E408" s="234" t="s">
        <v>1</v>
      </c>
      <c r="F408" s="235" t="s">
        <v>649</v>
      </c>
      <c r="G408" s="232"/>
      <c r="H408" s="236">
        <v>2</v>
      </c>
      <c r="I408" s="237"/>
      <c r="J408" s="232"/>
      <c r="K408" s="232"/>
      <c r="L408" s="238"/>
      <c r="M408" s="239"/>
      <c r="N408" s="240"/>
      <c r="O408" s="240"/>
      <c r="P408" s="240"/>
      <c r="Q408" s="240"/>
      <c r="R408" s="240"/>
      <c r="S408" s="240"/>
      <c r="T408" s="24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2" t="s">
        <v>164</v>
      </c>
      <c r="AU408" s="242" t="s">
        <v>162</v>
      </c>
      <c r="AV408" s="13" t="s">
        <v>162</v>
      </c>
      <c r="AW408" s="13" t="s">
        <v>34</v>
      </c>
      <c r="AX408" s="13" t="s">
        <v>86</v>
      </c>
      <c r="AY408" s="242" t="s">
        <v>155</v>
      </c>
    </row>
    <row r="409" s="2" customFormat="1" ht="24.15" customHeight="1">
      <c r="A409" s="38"/>
      <c r="B409" s="39"/>
      <c r="C409" s="264" t="s">
        <v>650</v>
      </c>
      <c r="D409" s="264" t="s">
        <v>344</v>
      </c>
      <c r="E409" s="265" t="s">
        <v>651</v>
      </c>
      <c r="F409" s="266" t="s">
        <v>652</v>
      </c>
      <c r="G409" s="267" t="s">
        <v>160</v>
      </c>
      <c r="H409" s="268">
        <v>3</v>
      </c>
      <c r="I409" s="269"/>
      <c r="J409" s="270">
        <f>ROUND(I409*H409,2)</f>
        <v>0</v>
      </c>
      <c r="K409" s="271"/>
      <c r="L409" s="272"/>
      <c r="M409" s="273" t="s">
        <v>1</v>
      </c>
      <c r="N409" s="274" t="s">
        <v>44</v>
      </c>
      <c r="O409" s="91"/>
      <c r="P409" s="227">
        <f>O409*H409</f>
        <v>0</v>
      </c>
      <c r="Q409" s="227">
        <v>0.012999999999999999</v>
      </c>
      <c r="R409" s="227">
        <f>Q409*H409</f>
        <v>0.039</v>
      </c>
      <c r="S409" s="227">
        <v>0</v>
      </c>
      <c r="T409" s="22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335</v>
      </c>
      <c r="AT409" s="229" t="s">
        <v>344</v>
      </c>
      <c r="AU409" s="229" t="s">
        <v>162</v>
      </c>
      <c r="AY409" s="17" t="s">
        <v>155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162</v>
      </c>
      <c r="BK409" s="230">
        <f>ROUND(I409*H409,2)</f>
        <v>0</v>
      </c>
      <c r="BL409" s="17" t="s">
        <v>236</v>
      </c>
      <c r="BM409" s="229" t="s">
        <v>653</v>
      </c>
    </row>
    <row r="410" s="13" customFormat="1">
      <c r="A410" s="13"/>
      <c r="B410" s="231"/>
      <c r="C410" s="232"/>
      <c r="D410" s="233" t="s">
        <v>164</v>
      </c>
      <c r="E410" s="234" t="s">
        <v>1</v>
      </c>
      <c r="F410" s="235" t="s">
        <v>643</v>
      </c>
      <c r="G410" s="232"/>
      <c r="H410" s="236">
        <v>3</v>
      </c>
      <c r="I410" s="237"/>
      <c r="J410" s="232"/>
      <c r="K410" s="232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164</v>
      </c>
      <c r="AU410" s="242" t="s">
        <v>162</v>
      </c>
      <c r="AV410" s="13" t="s">
        <v>162</v>
      </c>
      <c r="AW410" s="13" t="s">
        <v>34</v>
      </c>
      <c r="AX410" s="13" t="s">
        <v>86</v>
      </c>
      <c r="AY410" s="242" t="s">
        <v>155</v>
      </c>
    </row>
    <row r="411" s="2" customFormat="1" ht="24.15" customHeight="1">
      <c r="A411" s="38"/>
      <c r="B411" s="39"/>
      <c r="C411" s="264" t="s">
        <v>654</v>
      </c>
      <c r="D411" s="264" t="s">
        <v>344</v>
      </c>
      <c r="E411" s="265" t="s">
        <v>655</v>
      </c>
      <c r="F411" s="266" t="s">
        <v>656</v>
      </c>
      <c r="G411" s="267" t="s">
        <v>160</v>
      </c>
      <c r="H411" s="268">
        <v>1</v>
      </c>
      <c r="I411" s="269"/>
      <c r="J411" s="270">
        <f>ROUND(I411*H411,2)</f>
        <v>0</v>
      </c>
      <c r="K411" s="271"/>
      <c r="L411" s="272"/>
      <c r="M411" s="273" t="s">
        <v>1</v>
      </c>
      <c r="N411" s="274" t="s">
        <v>44</v>
      </c>
      <c r="O411" s="91"/>
      <c r="P411" s="227">
        <f>O411*H411</f>
        <v>0</v>
      </c>
      <c r="Q411" s="227">
        <v>0.016</v>
      </c>
      <c r="R411" s="227">
        <f>Q411*H411</f>
        <v>0.016</v>
      </c>
      <c r="S411" s="227">
        <v>0</v>
      </c>
      <c r="T411" s="22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9" t="s">
        <v>335</v>
      </c>
      <c r="AT411" s="229" t="s">
        <v>344</v>
      </c>
      <c r="AU411" s="229" t="s">
        <v>162</v>
      </c>
      <c r="AY411" s="17" t="s">
        <v>155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7" t="s">
        <v>162</v>
      </c>
      <c r="BK411" s="230">
        <f>ROUND(I411*H411,2)</f>
        <v>0</v>
      </c>
      <c r="BL411" s="17" t="s">
        <v>236</v>
      </c>
      <c r="BM411" s="229" t="s">
        <v>657</v>
      </c>
    </row>
    <row r="412" s="13" customFormat="1">
      <c r="A412" s="13"/>
      <c r="B412" s="231"/>
      <c r="C412" s="232"/>
      <c r="D412" s="233" t="s">
        <v>164</v>
      </c>
      <c r="E412" s="234" t="s">
        <v>1</v>
      </c>
      <c r="F412" s="235" t="s">
        <v>86</v>
      </c>
      <c r="G412" s="232"/>
      <c r="H412" s="236">
        <v>1</v>
      </c>
      <c r="I412" s="237"/>
      <c r="J412" s="232"/>
      <c r="K412" s="232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164</v>
      </c>
      <c r="AU412" s="242" t="s">
        <v>162</v>
      </c>
      <c r="AV412" s="13" t="s">
        <v>162</v>
      </c>
      <c r="AW412" s="13" t="s">
        <v>34</v>
      </c>
      <c r="AX412" s="13" t="s">
        <v>86</v>
      </c>
      <c r="AY412" s="242" t="s">
        <v>155</v>
      </c>
    </row>
    <row r="413" s="2" customFormat="1" ht="16.5" customHeight="1">
      <c r="A413" s="38"/>
      <c r="B413" s="39"/>
      <c r="C413" s="217" t="s">
        <v>658</v>
      </c>
      <c r="D413" s="217" t="s">
        <v>157</v>
      </c>
      <c r="E413" s="218" t="s">
        <v>659</v>
      </c>
      <c r="F413" s="219" t="s">
        <v>660</v>
      </c>
      <c r="G413" s="220" t="s">
        <v>160</v>
      </c>
      <c r="H413" s="221">
        <v>6</v>
      </c>
      <c r="I413" s="222"/>
      <c r="J413" s="223">
        <f>ROUND(I413*H413,2)</f>
        <v>0</v>
      </c>
      <c r="K413" s="224"/>
      <c r="L413" s="44"/>
      <c r="M413" s="225" t="s">
        <v>1</v>
      </c>
      <c r="N413" s="226" t="s">
        <v>44</v>
      </c>
      <c r="O413" s="91"/>
      <c r="P413" s="227">
        <f>O413*H413</f>
        <v>0</v>
      </c>
      <c r="Q413" s="227">
        <v>0</v>
      </c>
      <c r="R413" s="227">
        <f>Q413*H413</f>
        <v>0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236</v>
      </c>
      <c r="AT413" s="229" t="s">
        <v>157</v>
      </c>
      <c r="AU413" s="229" t="s">
        <v>162</v>
      </c>
      <c r="AY413" s="17" t="s">
        <v>155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162</v>
      </c>
      <c r="BK413" s="230">
        <f>ROUND(I413*H413,2)</f>
        <v>0</v>
      </c>
      <c r="BL413" s="17" t="s">
        <v>236</v>
      </c>
      <c r="BM413" s="229" t="s">
        <v>661</v>
      </c>
    </row>
    <row r="414" s="13" customFormat="1">
      <c r="A414" s="13"/>
      <c r="B414" s="231"/>
      <c r="C414" s="232"/>
      <c r="D414" s="233" t="s">
        <v>164</v>
      </c>
      <c r="E414" s="234" t="s">
        <v>1</v>
      </c>
      <c r="F414" s="235" t="s">
        <v>189</v>
      </c>
      <c r="G414" s="232"/>
      <c r="H414" s="236">
        <v>6</v>
      </c>
      <c r="I414" s="237"/>
      <c r="J414" s="232"/>
      <c r="K414" s="232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164</v>
      </c>
      <c r="AU414" s="242" t="s">
        <v>162</v>
      </c>
      <c r="AV414" s="13" t="s">
        <v>162</v>
      </c>
      <c r="AW414" s="13" t="s">
        <v>34</v>
      </c>
      <c r="AX414" s="13" t="s">
        <v>86</v>
      </c>
      <c r="AY414" s="242" t="s">
        <v>155</v>
      </c>
    </row>
    <row r="415" s="2" customFormat="1" ht="16.5" customHeight="1">
      <c r="A415" s="38"/>
      <c r="B415" s="39"/>
      <c r="C415" s="264" t="s">
        <v>662</v>
      </c>
      <c r="D415" s="264" t="s">
        <v>344</v>
      </c>
      <c r="E415" s="265" t="s">
        <v>663</v>
      </c>
      <c r="F415" s="266" t="s">
        <v>664</v>
      </c>
      <c r="G415" s="267" t="s">
        <v>160</v>
      </c>
      <c r="H415" s="268">
        <v>6</v>
      </c>
      <c r="I415" s="269"/>
      <c r="J415" s="270">
        <f>ROUND(I415*H415,2)</f>
        <v>0</v>
      </c>
      <c r="K415" s="271"/>
      <c r="L415" s="272"/>
      <c r="M415" s="273" t="s">
        <v>1</v>
      </c>
      <c r="N415" s="274" t="s">
        <v>44</v>
      </c>
      <c r="O415" s="91"/>
      <c r="P415" s="227">
        <f>O415*H415</f>
        <v>0</v>
      </c>
      <c r="Q415" s="227">
        <v>0.00010000000000000001</v>
      </c>
      <c r="R415" s="227">
        <f>Q415*H415</f>
        <v>0.00060000000000000006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335</v>
      </c>
      <c r="AT415" s="229" t="s">
        <v>344</v>
      </c>
      <c r="AU415" s="229" t="s">
        <v>162</v>
      </c>
      <c r="AY415" s="17" t="s">
        <v>155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162</v>
      </c>
      <c r="BK415" s="230">
        <f>ROUND(I415*H415,2)</f>
        <v>0</v>
      </c>
      <c r="BL415" s="17" t="s">
        <v>236</v>
      </c>
      <c r="BM415" s="229" t="s">
        <v>665</v>
      </c>
    </row>
    <row r="416" s="13" customFormat="1">
      <c r="A416" s="13"/>
      <c r="B416" s="231"/>
      <c r="C416" s="232"/>
      <c r="D416" s="233" t="s">
        <v>164</v>
      </c>
      <c r="E416" s="234" t="s">
        <v>1</v>
      </c>
      <c r="F416" s="235" t="s">
        <v>189</v>
      </c>
      <c r="G416" s="232"/>
      <c r="H416" s="236">
        <v>6</v>
      </c>
      <c r="I416" s="237"/>
      <c r="J416" s="232"/>
      <c r="K416" s="232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164</v>
      </c>
      <c r="AU416" s="242" t="s">
        <v>162</v>
      </c>
      <c r="AV416" s="13" t="s">
        <v>162</v>
      </c>
      <c r="AW416" s="13" t="s">
        <v>34</v>
      </c>
      <c r="AX416" s="13" t="s">
        <v>86</v>
      </c>
      <c r="AY416" s="242" t="s">
        <v>155</v>
      </c>
    </row>
    <row r="417" s="2" customFormat="1" ht="21.75" customHeight="1">
      <c r="A417" s="38"/>
      <c r="B417" s="39"/>
      <c r="C417" s="217" t="s">
        <v>666</v>
      </c>
      <c r="D417" s="217" t="s">
        <v>157</v>
      </c>
      <c r="E417" s="218" t="s">
        <v>667</v>
      </c>
      <c r="F417" s="219" t="s">
        <v>668</v>
      </c>
      <c r="G417" s="220" t="s">
        <v>160</v>
      </c>
      <c r="H417" s="221">
        <v>6</v>
      </c>
      <c r="I417" s="222"/>
      <c r="J417" s="223">
        <f>ROUND(I417*H417,2)</f>
        <v>0</v>
      </c>
      <c r="K417" s="224"/>
      <c r="L417" s="44"/>
      <c r="M417" s="225" t="s">
        <v>1</v>
      </c>
      <c r="N417" s="226" t="s">
        <v>44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236</v>
      </c>
      <c r="AT417" s="229" t="s">
        <v>157</v>
      </c>
      <c r="AU417" s="229" t="s">
        <v>162</v>
      </c>
      <c r="AY417" s="17" t="s">
        <v>155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162</v>
      </c>
      <c r="BK417" s="230">
        <f>ROUND(I417*H417,2)</f>
        <v>0</v>
      </c>
      <c r="BL417" s="17" t="s">
        <v>236</v>
      </c>
      <c r="BM417" s="229" t="s">
        <v>669</v>
      </c>
    </row>
    <row r="418" s="13" customFormat="1">
      <c r="A418" s="13"/>
      <c r="B418" s="231"/>
      <c r="C418" s="232"/>
      <c r="D418" s="233" t="s">
        <v>164</v>
      </c>
      <c r="E418" s="234" t="s">
        <v>1</v>
      </c>
      <c r="F418" s="235" t="s">
        <v>643</v>
      </c>
      <c r="G418" s="232"/>
      <c r="H418" s="236">
        <v>3</v>
      </c>
      <c r="I418" s="237"/>
      <c r="J418" s="232"/>
      <c r="K418" s="232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164</v>
      </c>
      <c r="AU418" s="242" t="s">
        <v>162</v>
      </c>
      <c r="AV418" s="13" t="s">
        <v>162</v>
      </c>
      <c r="AW418" s="13" t="s">
        <v>34</v>
      </c>
      <c r="AX418" s="13" t="s">
        <v>78</v>
      </c>
      <c r="AY418" s="242" t="s">
        <v>155</v>
      </c>
    </row>
    <row r="419" s="13" customFormat="1">
      <c r="A419" s="13"/>
      <c r="B419" s="231"/>
      <c r="C419" s="232"/>
      <c r="D419" s="233" t="s">
        <v>164</v>
      </c>
      <c r="E419" s="234" t="s">
        <v>1</v>
      </c>
      <c r="F419" s="235" t="s">
        <v>644</v>
      </c>
      <c r="G419" s="232"/>
      <c r="H419" s="236">
        <v>3</v>
      </c>
      <c r="I419" s="237"/>
      <c r="J419" s="232"/>
      <c r="K419" s="232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164</v>
      </c>
      <c r="AU419" s="242" t="s">
        <v>162</v>
      </c>
      <c r="AV419" s="13" t="s">
        <v>162</v>
      </c>
      <c r="AW419" s="13" t="s">
        <v>34</v>
      </c>
      <c r="AX419" s="13" t="s">
        <v>78</v>
      </c>
      <c r="AY419" s="242" t="s">
        <v>155</v>
      </c>
    </row>
    <row r="420" s="14" customFormat="1">
      <c r="A420" s="14"/>
      <c r="B420" s="243"/>
      <c r="C420" s="244"/>
      <c r="D420" s="233" t="s">
        <v>164</v>
      </c>
      <c r="E420" s="245" t="s">
        <v>1</v>
      </c>
      <c r="F420" s="246" t="s">
        <v>167</v>
      </c>
      <c r="G420" s="244"/>
      <c r="H420" s="247">
        <v>6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164</v>
      </c>
      <c r="AU420" s="253" t="s">
        <v>162</v>
      </c>
      <c r="AV420" s="14" t="s">
        <v>161</v>
      </c>
      <c r="AW420" s="14" t="s">
        <v>34</v>
      </c>
      <c r="AX420" s="14" t="s">
        <v>86</v>
      </c>
      <c r="AY420" s="253" t="s">
        <v>155</v>
      </c>
    </row>
    <row r="421" s="2" customFormat="1" ht="24.15" customHeight="1">
      <c r="A421" s="38"/>
      <c r="B421" s="39"/>
      <c r="C421" s="264" t="s">
        <v>670</v>
      </c>
      <c r="D421" s="264" t="s">
        <v>344</v>
      </c>
      <c r="E421" s="265" t="s">
        <v>671</v>
      </c>
      <c r="F421" s="266" t="s">
        <v>672</v>
      </c>
      <c r="G421" s="267" t="s">
        <v>160</v>
      </c>
      <c r="H421" s="268">
        <v>6</v>
      </c>
      <c r="I421" s="269"/>
      <c r="J421" s="270">
        <f>ROUND(I421*H421,2)</f>
        <v>0</v>
      </c>
      <c r="K421" s="271"/>
      <c r="L421" s="272"/>
      <c r="M421" s="273" t="s">
        <v>1</v>
      </c>
      <c r="N421" s="274" t="s">
        <v>44</v>
      </c>
      <c r="O421" s="91"/>
      <c r="P421" s="227">
        <f>O421*H421</f>
        <v>0</v>
      </c>
      <c r="Q421" s="227">
        <v>0.0011999999999999999</v>
      </c>
      <c r="R421" s="227">
        <f>Q421*H421</f>
        <v>0.0071999999999999998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335</v>
      </c>
      <c r="AT421" s="229" t="s">
        <v>344</v>
      </c>
      <c r="AU421" s="229" t="s">
        <v>162</v>
      </c>
      <c r="AY421" s="17" t="s">
        <v>155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162</v>
      </c>
      <c r="BK421" s="230">
        <f>ROUND(I421*H421,2)</f>
        <v>0</v>
      </c>
      <c r="BL421" s="17" t="s">
        <v>236</v>
      </c>
      <c r="BM421" s="229" t="s">
        <v>673</v>
      </c>
    </row>
    <row r="422" s="13" customFormat="1">
      <c r="A422" s="13"/>
      <c r="B422" s="231"/>
      <c r="C422" s="232"/>
      <c r="D422" s="233" t="s">
        <v>164</v>
      </c>
      <c r="E422" s="234" t="s">
        <v>1</v>
      </c>
      <c r="F422" s="235" t="s">
        <v>643</v>
      </c>
      <c r="G422" s="232"/>
      <c r="H422" s="236">
        <v>3</v>
      </c>
      <c r="I422" s="237"/>
      <c r="J422" s="232"/>
      <c r="K422" s="232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164</v>
      </c>
      <c r="AU422" s="242" t="s">
        <v>162</v>
      </c>
      <c r="AV422" s="13" t="s">
        <v>162</v>
      </c>
      <c r="AW422" s="13" t="s">
        <v>34</v>
      </c>
      <c r="AX422" s="13" t="s">
        <v>78</v>
      </c>
      <c r="AY422" s="242" t="s">
        <v>155</v>
      </c>
    </row>
    <row r="423" s="13" customFormat="1">
      <c r="A423" s="13"/>
      <c r="B423" s="231"/>
      <c r="C423" s="232"/>
      <c r="D423" s="233" t="s">
        <v>164</v>
      </c>
      <c r="E423" s="234" t="s">
        <v>1</v>
      </c>
      <c r="F423" s="235" t="s">
        <v>644</v>
      </c>
      <c r="G423" s="232"/>
      <c r="H423" s="236">
        <v>3</v>
      </c>
      <c r="I423" s="237"/>
      <c r="J423" s="232"/>
      <c r="K423" s="232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164</v>
      </c>
      <c r="AU423" s="242" t="s">
        <v>162</v>
      </c>
      <c r="AV423" s="13" t="s">
        <v>162</v>
      </c>
      <c r="AW423" s="13" t="s">
        <v>34</v>
      </c>
      <c r="AX423" s="13" t="s">
        <v>78</v>
      </c>
      <c r="AY423" s="242" t="s">
        <v>155</v>
      </c>
    </row>
    <row r="424" s="14" customFormat="1">
      <c r="A424" s="14"/>
      <c r="B424" s="243"/>
      <c r="C424" s="244"/>
      <c r="D424" s="233" t="s">
        <v>164</v>
      </c>
      <c r="E424" s="245" t="s">
        <v>1</v>
      </c>
      <c r="F424" s="246" t="s">
        <v>167</v>
      </c>
      <c r="G424" s="244"/>
      <c r="H424" s="247">
        <v>6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164</v>
      </c>
      <c r="AU424" s="253" t="s">
        <v>162</v>
      </c>
      <c r="AV424" s="14" t="s">
        <v>161</v>
      </c>
      <c r="AW424" s="14" t="s">
        <v>34</v>
      </c>
      <c r="AX424" s="14" t="s">
        <v>86</v>
      </c>
      <c r="AY424" s="253" t="s">
        <v>155</v>
      </c>
    </row>
    <row r="425" s="2" customFormat="1" ht="24.15" customHeight="1">
      <c r="A425" s="38"/>
      <c r="B425" s="39"/>
      <c r="C425" s="217" t="s">
        <v>674</v>
      </c>
      <c r="D425" s="217" t="s">
        <v>157</v>
      </c>
      <c r="E425" s="218" t="s">
        <v>675</v>
      </c>
      <c r="F425" s="219" t="s">
        <v>676</v>
      </c>
      <c r="G425" s="220" t="s">
        <v>160</v>
      </c>
      <c r="H425" s="221">
        <v>6</v>
      </c>
      <c r="I425" s="222"/>
      <c r="J425" s="223">
        <f>ROUND(I425*H425,2)</f>
        <v>0</v>
      </c>
      <c r="K425" s="224"/>
      <c r="L425" s="44"/>
      <c r="M425" s="225" t="s">
        <v>1</v>
      </c>
      <c r="N425" s="226" t="s">
        <v>44</v>
      </c>
      <c r="O425" s="91"/>
      <c r="P425" s="227">
        <f>O425*H425</f>
        <v>0</v>
      </c>
      <c r="Q425" s="227">
        <v>0.00046999999999999999</v>
      </c>
      <c r="R425" s="227">
        <f>Q425*H425</f>
        <v>0.00282</v>
      </c>
      <c r="S425" s="227">
        <v>0</v>
      </c>
      <c r="T425" s="22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9" t="s">
        <v>236</v>
      </c>
      <c r="AT425" s="229" t="s">
        <v>157</v>
      </c>
      <c r="AU425" s="229" t="s">
        <v>162</v>
      </c>
      <c r="AY425" s="17" t="s">
        <v>155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17" t="s">
        <v>162</v>
      </c>
      <c r="BK425" s="230">
        <f>ROUND(I425*H425,2)</f>
        <v>0</v>
      </c>
      <c r="BL425" s="17" t="s">
        <v>236</v>
      </c>
      <c r="BM425" s="229" t="s">
        <v>677</v>
      </c>
    </row>
    <row r="426" s="13" customFormat="1">
      <c r="A426" s="13"/>
      <c r="B426" s="231"/>
      <c r="C426" s="232"/>
      <c r="D426" s="233" t="s">
        <v>164</v>
      </c>
      <c r="E426" s="234" t="s">
        <v>1</v>
      </c>
      <c r="F426" s="235" t="s">
        <v>643</v>
      </c>
      <c r="G426" s="232"/>
      <c r="H426" s="236">
        <v>3</v>
      </c>
      <c r="I426" s="237"/>
      <c r="J426" s="232"/>
      <c r="K426" s="232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164</v>
      </c>
      <c r="AU426" s="242" t="s">
        <v>162</v>
      </c>
      <c r="AV426" s="13" t="s">
        <v>162</v>
      </c>
      <c r="AW426" s="13" t="s">
        <v>34</v>
      </c>
      <c r="AX426" s="13" t="s">
        <v>78</v>
      </c>
      <c r="AY426" s="242" t="s">
        <v>155</v>
      </c>
    </row>
    <row r="427" s="13" customFormat="1">
      <c r="A427" s="13"/>
      <c r="B427" s="231"/>
      <c r="C427" s="232"/>
      <c r="D427" s="233" t="s">
        <v>164</v>
      </c>
      <c r="E427" s="234" t="s">
        <v>1</v>
      </c>
      <c r="F427" s="235" t="s">
        <v>644</v>
      </c>
      <c r="G427" s="232"/>
      <c r="H427" s="236">
        <v>3</v>
      </c>
      <c r="I427" s="237"/>
      <c r="J427" s="232"/>
      <c r="K427" s="232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164</v>
      </c>
      <c r="AU427" s="242" t="s">
        <v>162</v>
      </c>
      <c r="AV427" s="13" t="s">
        <v>162</v>
      </c>
      <c r="AW427" s="13" t="s">
        <v>34</v>
      </c>
      <c r="AX427" s="13" t="s">
        <v>78</v>
      </c>
      <c r="AY427" s="242" t="s">
        <v>155</v>
      </c>
    </row>
    <row r="428" s="14" customFormat="1">
      <c r="A428" s="14"/>
      <c r="B428" s="243"/>
      <c r="C428" s="244"/>
      <c r="D428" s="233" t="s">
        <v>164</v>
      </c>
      <c r="E428" s="245" t="s">
        <v>1</v>
      </c>
      <c r="F428" s="246" t="s">
        <v>167</v>
      </c>
      <c r="G428" s="244"/>
      <c r="H428" s="247">
        <v>6</v>
      </c>
      <c r="I428" s="248"/>
      <c r="J428" s="244"/>
      <c r="K428" s="244"/>
      <c r="L428" s="249"/>
      <c r="M428" s="250"/>
      <c r="N428" s="251"/>
      <c r="O428" s="251"/>
      <c r="P428" s="251"/>
      <c r="Q428" s="251"/>
      <c r="R428" s="251"/>
      <c r="S428" s="251"/>
      <c r="T428" s="25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3" t="s">
        <v>164</v>
      </c>
      <c r="AU428" s="253" t="s">
        <v>162</v>
      </c>
      <c r="AV428" s="14" t="s">
        <v>161</v>
      </c>
      <c r="AW428" s="14" t="s">
        <v>34</v>
      </c>
      <c r="AX428" s="14" t="s">
        <v>86</v>
      </c>
      <c r="AY428" s="253" t="s">
        <v>155</v>
      </c>
    </row>
    <row r="429" s="2" customFormat="1" ht="37.8" customHeight="1">
      <c r="A429" s="38"/>
      <c r="B429" s="39"/>
      <c r="C429" s="264" t="s">
        <v>678</v>
      </c>
      <c r="D429" s="264" t="s">
        <v>344</v>
      </c>
      <c r="E429" s="265" t="s">
        <v>679</v>
      </c>
      <c r="F429" s="266" t="s">
        <v>680</v>
      </c>
      <c r="G429" s="267" t="s">
        <v>160</v>
      </c>
      <c r="H429" s="268">
        <v>6</v>
      </c>
      <c r="I429" s="269"/>
      <c r="J429" s="270">
        <f>ROUND(I429*H429,2)</f>
        <v>0</v>
      </c>
      <c r="K429" s="271"/>
      <c r="L429" s="272"/>
      <c r="M429" s="273" t="s">
        <v>1</v>
      </c>
      <c r="N429" s="274" t="s">
        <v>44</v>
      </c>
      <c r="O429" s="91"/>
      <c r="P429" s="227">
        <f>O429*H429</f>
        <v>0</v>
      </c>
      <c r="Q429" s="227">
        <v>0.016</v>
      </c>
      <c r="R429" s="227">
        <f>Q429*H429</f>
        <v>0.096000000000000002</v>
      </c>
      <c r="S429" s="227">
        <v>0</v>
      </c>
      <c r="T429" s="22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335</v>
      </c>
      <c r="AT429" s="229" t="s">
        <v>344</v>
      </c>
      <c r="AU429" s="229" t="s">
        <v>162</v>
      </c>
      <c r="AY429" s="17" t="s">
        <v>155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162</v>
      </c>
      <c r="BK429" s="230">
        <f>ROUND(I429*H429,2)</f>
        <v>0</v>
      </c>
      <c r="BL429" s="17" t="s">
        <v>236</v>
      </c>
      <c r="BM429" s="229" t="s">
        <v>681</v>
      </c>
    </row>
    <row r="430" s="13" customFormat="1">
      <c r="A430" s="13"/>
      <c r="B430" s="231"/>
      <c r="C430" s="232"/>
      <c r="D430" s="233" t="s">
        <v>164</v>
      </c>
      <c r="E430" s="234" t="s">
        <v>1</v>
      </c>
      <c r="F430" s="235" t="s">
        <v>643</v>
      </c>
      <c r="G430" s="232"/>
      <c r="H430" s="236">
        <v>3</v>
      </c>
      <c r="I430" s="237"/>
      <c r="J430" s="232"/>
      <c r="K430" s="232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164</v>
      </c>
      <c r="AU430" s="242" t="s">
        <v>162</v>
      </c>
      <c r="AV430" s="13" t="s">
        <v>162</v>
      </c>
      <c r="AW430" s="13" t="s">
        <v>34</v>
      </c>
      <c r="AX430" s="13" t="s">
        <v>78</v>
      </c>
      <c r="AY430" s="242" t="s">
        <v>155</v>
      </c>
    </row>
    <row r="431" s="13" customFormat="1">
      <c r="A431" s="13"/>
      <c r="B431" s="231"/>
      <c r="C431" s="232"/>
      <c r="D431" s="233" t="s">
        <v>164</v>
      </c>
      <c r="E431" s="234" t="s">
        <v>1</v>
      </c>
      <c r="F431" s="235" t="s">
        <v>644</v>
      </c>
      <c r="G431" s="232"/>
      <c r="H431" s="236">
        <v>3</v>
      </c>
      <c r="I431" s="237"/>
      <c r="J431" s="232"/>
      <c r="K431" s="232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164</v>
      </c>
      <c r="AU431" s="242" t="s">
        <v>162</v>
      </c>
      <c r="AV431" s="13" t="s">
        <v>162</v>
      </c>
      <c r="AW431" s="13" t="s">
        <v>34</v>
      </c>
      <c r="AX431" s="13" t="s">
        <v>78</v>
      </c>
      <c r="AY431" s="242" t="s">
        <v>155</v>
      </c>
    </row>
    <row r="432" s="14" customFormat="1">
      <c r="A432" s="14"/>
      <c r="B432" s="243"/>
      <c r="C432" s="244"/>
      <c r="D432" s="233" t="s">
        <v>164</v>
      </c>
      <c r="E432" s="245" t="s">
        <v>1</v>
      </c>
      <c r="F432" s="246" t="s">
        <v>167</v>
      </c>
      <c r="G432" s="244"/>
      <c r="H432" s="247">
        <v>6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164</v>
      </c>
      <c r="AU432" s="253" t="s">
        <v>162</v>
      </c>
      <c r="AV432" s="14" t="s">
        <v>161</v>
      </c>
      <c r="AW432" s="14" t="s">
        <v>34</v>
      </c>
      <c r="AX432" s="14" t="s">
        <v>86</v>
      </c>
      <c r="AY432" s="253" t="s">
        <v>155</v>
      </c>
    </row>
    <row r="433" s="2" customFormat="1" ht="24.15" customHeight="1">
      <c r="A433" s="38"/>
      <c r="B433" s="39"/>
      <c r="C433" s="217" t="s">
        <v>682</v>
      </c>
      <c r="D433" s="217" t="s">
        <v>157</v>
      </c>
      <c r="E433" s="218" t="s">
        <v>683</v>
      </c>
      <c r="F433" s="219" t="s">
        <v>684</v>
      </c>
      <c r="G433" s="220" t="s">
        <v>160</v>
      </c>
      <c r="H433" s="221">
        <v>1</v>
      </c>
      <c r="I433" s="222"/>
      <c r="J433" s="223">
        <f>ROUND(I433*H433,2)</f>
        <v>0</v>
      </c>
      <c r="K433" s="224"/>
      <c r="L433" s="44"/>
      <c r="M433" s="225" t="s">
        <v>1</v>
      </c>
      <c r="N433" s="226" t="s">
        <v>44</v>
      </c>
      <c r="O433" s="91"/>
      <c r="P433" s="227">
        <f>O433*H433</f>
        <v>0</v>
      </c>
      <c r="Q433" s="227">
        <v>0</v>
      </c>
      <c r="R433" s="227">
        <f>Q433*H433</f>
        <v>0</v>
      </c>
      <c r="S433" s="227">
        <v>0</v>
      </c>
      <c r="T433" s="228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9" t="s">
        <v>236</v>
      </c>
      <c r="AT433" s="229" t="s">
        <v>157</v>
      </c>
      <c r="AU433" s="229" t="s">
        <v>162</v>
      </c>
      <c r="AY433" s="17" t="s">
        <v>155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17" t="s">
        <v>162</v>
      </c>
      <c r="BK433" s="230">
        <f>ROUND(I433*H433,2)</f>
        <v>0</v>
      </c>
      <c r="BL433" s="17" t="s">
        <v>236</v>
      </c>
      <c r="BM433" s="229" t="s">
        <v>685</v>
      </c>
    </row>
    <row r="434" s="13" customFormat="1">
      <c r="A434" s="13"/>
      <c r="B434" s="231"/>
      <c r="C434" s="232"/>
      <c r="D434" s="233" t="s">
        <v>164</v>
      </c>
      <c r="E434" s="234" t="s">
        <v>1</v>
      </c>
      <c r="F434" s="235" t="s">
        <v>686</v>
      </c>
      <c r="G434" s="232"/>
      <c r="H434" s="236">
        <v>1</v>
      </c>
      <c r="I434" s="237"/>
      <c r="J434" s="232"/>
      <c r="K434" s="232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164</v>
      </c>
      <c r="AU434" s="242" t="s">
        <v>162</v>
      </c>
      <c r="AV434" s="13" t="s">
        <v>162</v>
      </c>
      <c r="AW434" s="13" t="s">
        <v>34</v>
      </c>
      <c r="AX434" s="13" t="s">
        <v>86</v>
      </c>
      <c r="AY434" s="242" t="s">
        <v>155</v>
      </c>
    </row>
    <row r="435" s="2" customFormat="1" ht="24.15" customHeight="1">
      <c r="A435" s="38"/>
      <c r="B435" s="39"/>
      <c r="C435" s="264" t="s">
        <v>687</v>
      </c>
      <c r="D435" s="264" t="s">
        <v>344</v>
      </c>
      <c r="E435" s="265" t="s">
        <v>688</v>
      </c>
      <c r="F435" s="266" t="s">
        <v>689</v>
      </c>
      <c r="G435" s="267" t="s">
        <v>160</v>
      </c>
      <c r="H435" s="268">
        <v>1</v>
      </c>
      <c r="I435" s="269"/>
      <c r="J435" s="270">
        <f>ROUND(I435*H435,2)</f>
        <v>0</v>
      </c>
      <c r="K435" s="271"/>
      <c r="L435" s="272"/>
      <c r="M435" s="273" t="s">
        <v>1</v>
      </c>
      <c r="N435" s="274" t="s">
        <v>44</v>
      </c>
      <c r="O435" s="91"/>
      <c r="P435" s="227">
        <f>O435*H435</f>
        <v>0</v>
      </c>
      <c r="Q435" s="227">
        <v>0.00123</v>
      </c>
      <c r="R435" s="227">
        <f>Q435*H435</f>
        <v>0.00123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335</v>
      </c>
      <c r="AT435" s="229" t="s">
        <v>344</v>
      </c>
      <c r="AU435" s="229" t="s">
        <v>162</v>
      </c>
      <c r="AY435" s="17" t="s">
        <v>155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162</v>
      </c>
      <c r="BK435" s="230">
        <f>ROUND(I435*H435,2)</f>
        <v>0</v>
      </c>
      <c r="BL435" s="17" t="s">
        <v>236</v>
      </c>
      <c r="BM435" s="229" t="s">
        <v>690</v>
      </c>
    </row>
    <row r="436" s="13" customFormat="1">
      <c r="A436" s="13"/>
      <c r="B436" s="231"/>
      <c r="C436" s="232"/>
      <c r="D436" s="233" t="s">
        <v>164</v>
      </c>
      <c r="E436" s="234" t="s">
        <v>1</v>
      </c>
      <c r="F436" s="235" t="s">
        <v>686</v>
      </c>
      <c r="G436" s="232"/>
      <c r="H436" s="236">
        <v>1</v>
      </c>
      <c r="I436" s="237"/>
      <c r="J436" s="232"/>
      <c r="K436" s="232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164</v>
      </c>
      <c r="AU436" s="242" t="s">
        <v>162</v>
      </c>
      <c r="AV436" s="13" t="s">
        <v>162</v>
      </c>
      <c r="AW436" s="13" t="s">
        <v>34</v>
      </c>
      <c r="AX436" s="13" t="s">
        <v>86</v>
      </c>
      <c r="AY436" s="242" t="s">
        <v>155</v>
      </c>
    </row>
    <row r="437" s="2" customFormat="1" ht="24.15" customHeight="1">
      <c r="A437" s="38"/>
      <c r="B437" s="39"/>
      <c r="C437" s="217" t="s">
        <v>691</v>
      </c>
      <c r="D437" s="217" t="s">
        <v>157</v>
      </c>
      <c r="E437" s="218" t="s">
        <v>692</v>
      </c>
      <c r="F437" s="219" t="s">
        <v>693</v>
      </c>
      <c r="G437" s="220" t="s">
        <v>160</v>
      </c>
      <c r="H437" s="221">
        <v>1</v>
      </c>
      <c r="I437" s="222"/>
      <c r="J437" s="223">
        <f>ROUND(I437*H437,2)</f>
        <v>0</v>
      </c>
      <c r="K437" s="224"/>
      <c r="L437" s="44"/>
      <c r="M437" s="225" t="s">
        <v>1</v>
      </c>
      <c r="N437" s="226" t="s">
        <v>44</v>
      </c>
      <c r="O437" s="91"/>
      <c r="P437" s="227">
        <f>O437*H437</f>
        <v>0</v>
      </c>
      <c r="Q437" s="227">
        <v>0</v>
      </c>
      <c r="R437" s="227">
        <f>Q437*H437</f>
        <v>0</v>
      </c>
      <c r="S437" s="227">
        <v>0.088099999999999998</v>
      </c>
      <c r="T437" s="228">
        <f>S437*H437</f>
        <v>0.088099999999999998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236</v>
      </c>
      <c r="AT437" s="229" t="s">
        <v>157</v>
      </c>
      <c r="AU437" s="229" t="s">
        <v>162</v>
      </c>
      <c r="AY437" s="17" t="s">
        <v>155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162</v>
      </c>
      <c r="BK437" s="230">
        <f>ROUND(I437*H437,2)</f>
        <v>0</v>
      </c>
      <c r="BL437" s="17" t="s">
        <v>236</v>
      </c>
      <c r="BM437" s="229" t="s">
        <v>694</v>
      </c>
    </row>
    <row r="438" s="13" customFormat="1">
      <c r="A438" s="13"/>
      <c r="B438" s="231"/>
      <c r="C438" s="232"/>
      <c r="D438" s="233" t="s">
        <v>164</v>
      </c>
      <c r="E438" s="234" t="s">
        <v>1</v>
      </c>
      <c r="F438" s="235" t="s">
        <v>86</v>
      </c>
      <c r="G438" s="232"/>
      <c r="H438" s="236">
        <v>1</v>
      </c>
      <c r="I438" s="237"/>
      <c r="J438" s="232"/>
      <c r="K438" s="232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164</v>
      </c>
      <c r="AU438" s="242" t="s">
        <v>162</v>
      </c>
      <c r="AV438" s="13" t="s">
        <v>162</v>
      </c>
      <c r="AW438" s="13" t="s">
        <v>34</v>
      </c>
      <c r="AX438" s="13" t="s">
        <v>86</v>
      </c>
      <c r="AY438" s="242" t="s">
        <v>155</v>
      </c>
    </row>
    <row r="439" s="2" customFormat="1" ht="24.15" customHeight="1">
      <c r="A439" s="38"/>
      <c r="B439" s="39"/>
      <c r="C439" s="217" t="s">
        <v>695</v>
      </c>
      <c r="D439" s="217" t="s">
        <v>157</v>
      </c>
      <c r="E439" s="218" t="s">
        <v>696</v>
      </c>
      <c r="F439" s="219" t="s">
        <v>697</v>
      </c>
      <c r="G439" s="220" t="s">
        <v>160</v>
      </c>
      <c r="H439" s="221">
        <v>1</v>
      </c>
      <c r="I439" s="222"/>
      <c r="J439" s="223">
        <f>ROUND(I439*H439,2)</f>
        <v>0</v>
      </c>
      <c r="K439" s="224"/>
      <c r="L439" s="44"/>
      <c r="M439" s="225" t="s">
        <v>1</v>
      </c>
      <c r="N439" s="226" t="s">
        <v>44</v>
      </c>
      <c r="O439" s="91"/>
      <c r="P439" s="227">
        <f>O439*H439</f>
        <v>0</v>
      </c>
      <c r="Q439" s="227">
        <v>0</v>
      </c>
      <c r="R439" s="227">
        <f>Q439*H439</f>
        <v>0</v>
      </c>
      <c r="S439" s="227">
        <v>0.1104</v>
      </c>
      <c r="T439" s="228">
        <f>S439*H439</f>
        <v>0.1104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9" t="s">
        <v>236</v>
      </c>
      <c r="AT439" s="229" t="s">
        <v>157</v>
      </c>
      <c r="AU439" s="229" t="s">
        <v>162</v>
      </c>
      <c r="AY439" s="17" t="s">
        <v>155</v>
      </c>
      <c r="BE439" s="230">
        <f>IF(N439="základní",J439,0)</f>
        <v>0</v>
      </c>
      <c r="BF439" s="230">
        <f>IF(N439="snížená",J439,0)</f>
        <v>0</v>
      </c>
      <c r="BG439" s="230">
        <f>IF(N439="zákl. přenesená",J439,0)</f>
        <v>0</v>
      </c>
      <c r="BH439" s="230">
        <f>IF(N439="sníž. přenesená",J439,0)</f>
        <v>0</v>
      </c>
      <c r="BI439" s="230">
        <f>IF(N439="nulová",J439,0)</f>
        <v>0</v>
      </c>
      <c r="BJ439" s="17" t="s">
        <v>162</v>
      </c>
      <c r="BK439" s="230">
        <f>ROUND(I439*H439,2)</f>
        <v>0</v>
      </c>
      <c r="BL439" s="17" t="s">
        <v>236</v>
      </c>
      <c r="BM439" s="229" t="s">
        <v>698</v>
      </c>
    </row>
    <row r="440" s="13" customFormat="1">
      <c r="A440" s="13"/>
      <c r="B440" s="231"/>
      <c r="C440" s="232"/>
      <c r="D440" s="233" t="s">
        <v>164</v>
      </c>
      <c r="E440" s="234" t="s">
        <v>1</v>
      </c>
      <c r="F440" s="235" t="s">
        <v>540</v>
      </c>
      <c r="G440" s="232"/>
      <c r="H440" s="236">
        <v>1</v>
      </c>
      <c r="I440" s="237"/>
      <c r="J440" s="232"/>
      <c r="K440" s="232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164</v>
      </c>
      <c r="AU440" s="242" t="s">
        <v>162</v>
      </c>
      <c r="AV440" s="13" t="s">
        <v>162</v>
      </c>
      <c r="AW440" s="13" t="s">
        <v>34</v>
      </c>
      <c r="AX440" s="13" t="s">
        <v>86</v>
      </c>
      <c r="AY440" s="242" t="s">
        <v>155</v>
      </c>
    </row>
    <row r="441" s="2" customFormat="1" ht="24.15" customHeight="1">
      <c r="A441" s="38"/>
      <c r="B441" s="39"/>
      <c r="C441" s="217" t="s">
        <v>699</v>
      </c>
      <c r="D441" s="217" t="s">
        <v>157</v>
      </c>
      <c r="E441" s="218" t="s">
        <v>700</v>
      </c>
      <c r="F441" s="219" t="s">
        <v>701</v>
      </c>
      <c r="G441" s="220" t="s">
        <v>301</v>
      </c>
      <c r="H441" s="221">
        <v>0.20300000000000001</v>
      </c>
      <c r="I441" s="222"/>
      <c r="J441" s="223">
        <f>ROUND(I441*H441,2)</f>
        <v>0</v>
      </c>
      <c r="K441" s="224"/>
      <c r="L441" s="44"/>
      <c r="M441" s="225" t="s">
        <v>1</v>
      </c>
      <c r="N441" s="226" t="s">
        <v>44</v>
      </c>
      <c r="O441" s="91"/>
      <c r="P441" s="227">
        <f>O441*H441</f>
        <v>0</v>
      </c>
      <c r="Q441" s="227">
        <v>0</v>
      </c>
      <c r="R441" s="227">
        <f>Q441*H441</f>
        <v>0</v>
      </c>
      <c r="S441" s="227">
        <v>0</v>
      </c>
      <c r="T441" s="228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9" t="s">
        <v>236</v>
      </c>
      <c r="AT441" s="229" t="s">
        <v>157</v>
      </c>
      <c r="AU441" s="229" t="s">
        <v>162</v>
      </c>
      <c r="AY441" s="17" t="s">
        <v>155</v>
      </c>
      <c r="BE441" s="230">
        <f>IF(N441="základní",J441,0)</f>
        <v>0</v>
      </c>
      <c r="BF441" s="230">
        <f>IF(N441="snížená",J441,0)</f>
        <v>0</v>
      </c>
      <c r="BG441" s="230">
        <f>IF(N441="zákl. přenesená",J441,0)</f>
        <v>0</v>
      </c>
      <c r="BH441" s="230">
        <f>IF(N441="sníž. přenesená",J441,0)</f>
        <v>0</v>
      </c>
      <c r="BI441" s="230">
        <f>IF(N441="nulová",J441,0)</f>
        <v>0</v>
      </c>
      <c r="BJ441" s="17" t="s">
        <v>162</v>
      </c>
      <c r="BK441" s="230">
        <f>ROUND(I441*H441,2)</f>
        <v>0</v>
      </c>
      <c r="BL441" s="17" t="s">
        <v>236</v>
      </c>
      <c r="BM441" s="229" t="s">
        <v>702</v>
      </c>
    </row>
    <row r="442" s="2" customFormat="1" ht="24.15" customHeight="1">
      <c r="A442" s="38"/>
      <c r="B442" s="39"/>
      <c r="C442" s="217" t="s">
        <v>703</v>
      </c>
      <c r="D442" s="217" t="s">
        <v>157</v>
      </c>
      <c r="E442" s="218" t="s">
        <v>704</v>
      </c>
      <c r="F442" s="219" t="s">
        <v>705</v>
      </c>
      <c r="G442" s="220" t="s">
        <v>301</v>
      </c>
      <c r="H442" s="221">
        <v>0.20300000000000001</v>
      </c>
      <c r="I442" s="222"/>
      <c r="J442" s="223">
        <f>ROUND(I442*H442,2)</f>
        <v>0</v>
      </c>
      <c r="K442" s="224"/>
      <c r="L442" s="44"/>
      <c r="M442" s="225" t="s">
        <v>1</v>
      </c>
      <c r="N442" s="226" t="s">
        <v>44</v>
      </c>
      <c r="O442" s="91"/>
      <c r="P442" s="227">
        <f>O442*H442</f>
        <v>0</v>
      </c>
      <c r="Q442" s="227">
        <v>0</v>
      </c>
      <c r="R442" s="227">
        <f>Q442*H442</f>
        <v>0</v>
      </c>
      <c r="S442" s="227">
        <v>0</v>
      </c>
      <c r="T442" s="22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236</v>
      </c>
      <c r="AT442" s="229" t="s">
        <v>157</v>
      </c>
      <c r="AU442" s="229" t="s">
        <v>162</v>
      </c>
      <c r="AY442" s="17" t="s">
        <v>155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162</v>
      </c>
      <c r="BK442" s="230">
        <f>ROUND(I442*H442,2)</f>
        <v>0</v>
      </c>
      <c r="BL442" s="17" t="s">
        <v>236</v>
      </c>
      <c r="BM442" s="229" t="s">
        <v>706</v>
      </c>
    </row>
    <row r="443" s="12" customFormat="1" ht="22.8" customHeight="1">
      <c r="A443" s="12"/>
      <c r="B443" s="202"/>
      <c r="C443" s="203"/>
      <c r="D443" s="204" t="s">
        <v>77</v>
      </c>
      <c r="E443" s="215" t="s">
        <v>707</v>
      </c>
      <c r="F443" s="215" t="s">
        <v>708</v>
      </c>
      <c r="G443" s="203"/>
      <c r="H443" s="203"/>
      <c r="I443" s="206"/>
      <c r="J443" s="216">
        <f>BK443</f>
        <v>0</v>
      </c>
      <c r="K443" s="203"/>
      <c r="L443" s="207"/>
      <c r="M443" s="208"/>
      <c r="N443" s="209"/>
      <c r="O443" s="209"/>
      <c r="P443" s="210">
        <f>SUM(P444:P465)</f>
        <v>0</v>
      </c>
      <c r="Q443" s="209"/>
      <c r="R443" s="210">
        <f>SUM(R444:R465)</f>
        <v>0.14863679999999996</v>
      </c>
      <c r="S443" s="209"/>
      <c r="T443" s="211">
        <f>SUM(T444:T465)</f>
        <v>0.24626259999999997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2" t="s">
        <v>162</v>
      </c>
      <c r="AT443" s="213" t="s">
        <v>77</v>
      </c>
      <c r="AU443" s="213" t="s">
        <v>86</v>
      </c>
      <c r="AY443" s="212" t="s">
        <v>155</v>
      </c>
      <c r="BK443" s="214">
        <f>SUM(BK444:BK465)</f>
        <v>0</v>
      </c>
    </row>
    <row r="444" s="2" customFormat="1" ht="16.5" customHeight="1">
      <c r="A444" s="38"/>
      <c r="B444" s="39"/>
      <c r="C444" s="217" t="s">
        <v>709</v>
      </c>
      <c r="D444" s="217" t="s">
        <v>157</v>
      </c>
      <c r="E444" s="218" t="s">
        <v>710</v>
      </c>
      <c r="F444" s="219" t="s">
        <v>711</v>
      </c>
      <c r="G444" s="220" t="s">
        <v>90</v>
      </c>
      <c r="H444" s="221">
        <v>5.3399999999999999</v>
      </c>
      <c r="I444" s="222"/>
      <c r="J444" s="223">
        <f>ROUND(I444*H444,2)</f>
        <v>0</v>
      </c>
      <c r="K444" s="224"/>
      <c r="L444" s="44"/>
      <c r="M444" s="225" t="s">
        <v>1</v>
      </c>
      <c r="N444" s="226" t="s">
        <v>44</v>
      </c>
      <c r="O444" s="91"/>
      <c r="P444" s="227">
        <f>O444*H444</f>
        <v>0</v>
      </c>
      <c r="Q444" s="227">
        <v>0.00029999999999999997</v>
      </c>
      <c r="R444" s="227">
        <f>Q444*H444</f>
        <v>0.0016019999999999999</v>
      </c>
      <c r="S444" s="227">
        <v>0</v>
      </c>
      <c r="T444" s="22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9" t="s">
        <v>236</v>
      </c>
      <c r="AT444" s="229" t="s">
        <v>157</v>
      </c>
      <c r="AU444" s="229" t="s">
        <v>162</v>
      </c>
      <c r="AY444" s="17" t="s">
        <v>155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17" t="s">
        <v>162</v>
      </c>
      <c r="BK444" s="230">
        <f>ROUND(I444*H444,2)</f>
        <v>0</v>
      </c>
      <c r="BL444" s="17" t="s">
        <v>236</v>
      </c>
      <c r="BM444" s="229" t="s">
        <v>712</v>
      </c>
    </row>
    <row r="445" s="13" customFormat="1">
      <c r="A445" s="13"/>
      <c r="B445" s="231"/>
      <c r="C445" s="232"/>
      <c r="D445" s="233" t="s">
        <v>164</v>
      </c>
      <c r="E445" s="234" t="s">
        <v>1</v>
      </c>
      <c r="F445" s="235" t="s">
        <v>713</v>
      </c>
      <c r="G445" s="232"/>
      <c r="H445" s="236">
        <v>1.3799999999999999</v>
      </c>
      <c r="I445" s="237"/>
      <c r="J445" s="232"/>
      <c r="K445" s="232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164</v>
      </c>
      <c r="AU445" s="242" t="s">
        <v>162</v>
      </c>
      <c r="AV445" s="13" t="s">
        <v>162</v>
      </c>
      <c r="AW445" s="13" t="s">
        <v>34</v>
      </c>
      <c r="AX445" s="13" t="s">
        <v>78</v>
      </c>
      <c r="AY445" s="242" t="s">
        <v>155</v>
      </c>
    </row>
    <row r="446" s="13" customFormat="1">
      <c r="A446" s="13"/>
      <c r="B446" s="231"/>
      <c r="C446" s="232"/>
      <c r="D446" s="233" t="s">
        <v>164</v>
      </c>
      <c r="E446" s="234" t="s">
        <v>1</v>
      </c>
      <c r="F446" s="235" t="s">
        <v>714</v>
      </c>
      <c r="G446" s="232"/>
      <c r="H446" s="236">
        <v>3.96</v>
      </c>
      <c r="I446" s="237"/>
      <c r="J446" s="232"/>
      <c r="K446" s="232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164</v>
      </c>
      <c r="AU446" s="242" t="s">
        <v>162</v>
      </c>
      <c r="AV446" s="13" t="s">
        <v>162</v>
      </c>
      <c r="AW446" s="13" t="s">
        <v>34</v>
      </c>
      <c r="AX446" s="13" t="s">
        <v>78</v>
      </c>
      <c r="AY446" s="242" t="s">
        <v>155</v>
      </c>
    </row>
    <row r="447" s="14" customFormat="1">
      <c r="A447" s="14"/>
      <c r="B447" s="243"/>
      <c r="C447" s="244"/>
      <c r="D447" s="233" t="s">
        <v>164</v>
      </c>
      <c r="E447" s="245" t="s">
        <v>1</v>
      </c>
      <c r="F447" s="246" t="s">
        <v>167</v>
      </c>
      <c r="G447" s="244"/>
      <c r="H447" s="247">
        <v>5.3399999999999999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164</v>
      </c>
      <c r="AU447" s="253" t="s">
        <v>162</v>
      </c>
      <c r="AV447" s="14" t="s">
        <v>161</v>
      </c>
      <c r="AW447" s="14" t="s">
        <v>34</v>
      </c>
      <c r="AX447" s="14" t="s">
        <v>86</v>
      </c>
      <c r="AY447" s="253" t="s">
        <v>155</v>
      </c>
    </row>
    <row r="448" s="2" customFormat="1" ht="24.15" customHeight="1">
      <c r="A448" s="38"/>
      <c r="B448" s="39"/>
      <c r="C448" s="217" t="s">
        <v>715</v>
      </c>
      <c r="D448" s="217" t="s">
        <v>157</v>
      </c>
      <c r="E448" s="218" t="s">
        <v>716</v>
      </c>
      <c r="F448" s="219" t="s">
        <v>717</v>
      </c>
      <c r="G448" s="220" t="s">
        <v>243</v>
      </c>
      <c r="H448" s="221">
        <v>11.199999999999999</v>
      </c>
      <c r="I448" s="222"/>
      <c r="J448" s="223">
        <f>ROUND(I448*H448,2)</f>
        <v>0</v>
      </c>
      <c r="K448" s="224"/>
      <c r="L448" s="44"/>
      <c r="M448" s="225" t="s">
        <v>1</v>
      </c>
      <c r="N448" s="226" t="s">
        <v>44</v>
      </c>
      <c r="O448" s="91"/>
      <c r="P448" s="227">
        <f>O448*H448</f>
        <v>0</v>
      </c>
      <c r="Q448" s="227">
        <v>0</v>
      </c>
      <c r="R448" s="227">
        <f>Q448*H448</f>
        <v>0</v>
      </c>
      <c r="S448" s="227">
        <v>0.01174</v>
      </c>
      <c r="T448" s="228">
        <f>S448*H448</f>
        <v>0.13148799999999999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9" t="s">
        <v>236</v>
      </c>
      <c r="AT448" s="229" t="s">
        <v>157</v>
      </c>
      <c r="AU448" s="229" t="s">
        <v>162</v>
      </c>
      <c r="AY448" s="17" t="s">
        <v>155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162</v>
      </c>
      <c r="BK448" s="230">
        <f>ROUND(I448*H448,2)</f>
        <v>0</v>
      </c>
      <c r="BL448" s="17" t="s">
        <v>236</v>
      </c>
      <c r="BM448" s="229" t="s">
        <v>718</v>
      </c>
    </row>
    <row r="449" s="13" customFormat="1">
      <c r="A449" s="13"/>
      <c r="B449" s="231"/>
      <c r="C449" s="232"/>
      <c r="D449" s="233" t="s">
        <v>164</v>
      </c>
      <c r="E449" s="234" t="s">
        <v>1</v>
      </c>
      <c r="F449" s="235" t="s">
        <v>719</v>
      </c>
      <c r="G449" s="232"/>
      <c r="H449" s="236">
        <v>11.199999999999999</v>
      </c>
      <c r="I449" s="237"/>
      <c r="J449" s="232"/>
      <c r="K449" s="232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164</v>
      </c>
      <c r="AU449" s="242" t="s">
        <v>162</v>
      </c>
      <c r="AV449" s="13" t="s">
        <v>162</v>
      </c>
      <c r="AW449" s="13" t="s">
        <v>34</v>
      </c>
      <c r="AX449" s="13" t="s">
        <v>86</v>
      </c>
      <c r="AY449" s="242" t="s">
        <v>155</v>
      </c>
    </row>
    <row r="450" s="2" customFormat="1" ht="24.15" customHeight="1">
      <c r="A450" s="38"/>
      <c r="B450" s="39"/>
      <c r="C450" s="217" t="s">
        <v>720</v>
      </c>
      <c r="D450" s="217" t="s">
        <v>157</v>
      </c>
      <c r="E450" s="218" t="s">
        <v>721</v>
      </c>
      <c r="F450" s="219" t="s">
        <v>722</v>
      </c>
      <c r="G450" s="220" t="s">
        <v>90</v>
      </c>
      <c r="H450" s="221">
        <v>1.3799999999999999</v>
      </c>
      <c r="I450" s="222"/>
      <c r="J450" s="223">
        <f>ROUND(I450*H450,2)</f>
        <v>0</v>
      </c>
      <c r="K450" s="224"/>
      <c r="L450" s="44"/>
      <c r="M450" s="225" t="s">
        <v>1</v>
      </c>
      <c r="N450" s="226" t="s">
        <v>44</v>
      </c>
      <c r="O450" s="91"/>
      <c r="P450" s="227">
        <f>O450*H450</f>
        <v>0</v>
      </c>
      <c r="Q450" s="227">
        <v>0</v>
      </c>
      <c r="R450" s="227">
        <f>Q450*H450</f>
        <v>0</v>
      </c>
      <c r="S450" s="227">
        <v>0.083169999999999994</v>
      </c>
      <c r="T450" s="228">
        <f>S450*H450</f>
        <v>0.11477459999999998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236</v>
      </c>
      <c r="AT450" s="229" t="s">
        <v>157</v>
      </c>
      <c r="AU450" s="229" t="s">
        <v>162</v>
      </c>
      <c r="AY450" s="17" t="s">
        <v>155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162</v>
      </c>
      <c r="BK450" s="230">
        <f>ROUND(I450*H450,2)</f>
        <v>0</v>
      </c>
      <c r="BL450" s="17" t="s">
        <v>236</v>
      </c>
      <c r="BM450" s="229" t="s">
        <v>723</v>
      </c>
    </row>
    <row r="451" s="13" customFormat="1">
      <c r="A451" s="13"/>
      <c r="B451" s="231"/>
      <c r="C451" s="232"/>
      <c r="D451" s="233" t="s">
        <v>164</v>
      </c>
      <c r="E451" s="234" t="s">
        <v>1</v>
      </c>
      <c r="F451" s="235" t="s">
        <v>713</v>
      </c>
      <c r="G451" s="232"/>
      <c r="H451" s="236">
        <v>1.3799999999999999</v>
      </c>
      <c r="I451" s="237"/>
      <c r="J451" s="232"/>
      <c r="K451" s="232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164</v>
      </c>
      <c r="AU451" s="242" t="s">
        <v>162</v>
      </c>
      <c r="AV451" s="13" t="s">
        <v>162</v>
      </c>
      <c r="AW451" s="13" t="s">
        <v>34</v>
      </c>
      <c r="AX451" s="13" t="s">
        <v>78</v>
      </c>
      <c r="AY451" s="242" t="s">
        <v>155</v>
      </c>
    </row>
    <row r="452" s="14" customFormat="1">
      <c r="A452" s="14"/>
      <c r="B452" s="243"/>
      <c r="C452" s="244"/>
      <c r="D452" s="233" t="s">
        <v>164</v>
      </c>
      <c r="E452" s="245" t="s">
        <v>1</v>
      </c>
      <c r="F452" s="246" t="s">
        <v>167</v>
      </c>
      <c r="G452" s="244"/>
      <c r="H452" s="247">
        <v>1.3799999999999999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164</v>
      </c>
      <c r="AU452" s="253" t="s">
        <v>162</v>
      </c>
      <c r="AV452" s="14" t="s">
        <v>161</v>
      </c>
      <c r="AW452" s="14" t="s">
        <v>34</v>
      </c>
      <c r="AX452" s="14" t="s">
        <v>86</v>
      </c>
      <c r="AY452" s="253" t="s">
        <v>155</v>
      </c>
    </row>
    <row r="453" s="2" customFormat="1" ht="24.15" customHeight="1">
      <c r="A453" s="38"/>
      <c r="B453" s="39"/>
      <c r="C453" s="217" t="s">
        <v>724</v>
      </c>
      <c r="D453" s="217" t="s">
        <v>157</v>
      </c>
      <c r="E453" s="218" t="s">
        <v>725</v>
      </c>
      <c r="F453" s="219" t="s">
        <v>726</v>
      </c>
      <c r="G453" s="220" t="s">
        <v>90</v>
      </c>
      <c r="H453" s="221">
        <v>5.3399999999999999</v>
      </c>
      <c r="I453" s="222"/>
      <c r="J453" s="223">
        <f>ROUND(I453*H453,2)</f>
        <v>0</v>
      </c>
      <c r="K453" s="224"/>
      <c r="L453" s="44"/>
      <c r="M453" s="225" t="s">
        <v>1</v>
      </c>
      <c r="N453" s="226" t="s">
        <v>44</v>
      </c>
      <c r="O453" s="91"/>
      <c r="P453" s="227">
        <f>O453*H453</f>
        <v>0</v>
      </c>
      <c r="Q453" s="227">
        <v>0.0063499999999999997</v>
      </c>
      <c r="R453" s="227">
        <f>Q453*H453</f>
        <v>0.033908999999999995</v>
      </c>
      <c r="S453" s="227">
        <v>0</v>
      </c>
      <c r="T453" s="228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9" t="s">
        <v>236</v>
      </c>
      <c r="AT453" s="229" t="s">
        <v>157</v>
      </c>
      <c r="AU453" s="229" t="s">
        <v>162</v>
      </c>
      <c r="AY453" s="17" t="s">
        <v>155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7" t="s">
        <v>162</v>
      </c>
      <c r="BK453" s="230">
        <f>ROUND(I453*H453,2)</f>
        <v>0</v>
      </c>
      <c r="BL453" s="17" t="s">
        <v>236</v>
      </c>
      <c r="BM453" s="229" t="s">
        <v>727</v>
      </c>
    </row>
    <row r="454" s="13" customFormat="1">
      <c r="A454" s="13"/>
      <c r="B454" s="231"/>
      <c r="C454" s="232"/>
      <c r="D454" s="233" t="s">
        <v>164</v>
      </c>
      <c r="E454" s="234" t="s">
        <v>1</v>
      </c>
      <c r="F454" s="235" t="s">
        <v>713</v>
      </c>
      <c r="G454" s="232"/>
      <c r="H454" s="236">
        <v>1.3799999999999999</v>
      </c>
      <c r="I454" s="237"/>
      <c r="J454" s="232"/>
      <c r="K454" s="232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164</v>
      </c>
      <c r="AU454" s="242" t="s">
        <v>162</v>
      </c>
      <c r="AV454" s="13" t="s">
        <v>162</v>
      </c>
      <c r="AW454" s="13" t="s">
        <v>34</v>
      </c>
      <c r="AX454" s="13" t="s">
        <v>78</v>
      </c>
      <c r="AY454" s="242" t="s">
        <v>155</v>
      </c>
    </row>
    <row r="455" s="13" customFormat="1">
      <c r="A455" s="13"/>
      <c r="B455" s="231"/>
      <c r="C455" s="232"/>
      <c r="D455" s="233" t="s">
        <v>164</v>
      </c>
      <c r="E455" s="234" t="s">
        <v>1</v>
      </c>
      <c r="F455" s="235" t="s">
        <v>714</v>
      </c>
      <c r="G455" s="232"/>
      <c r="H455" s="236">
        <v>3.96</v>
      </c>
      <c r="I455" s="237"/>
      <c r="J455" s="232"/>
      <c r="K455" s="232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164</v>
      </c>
      <c r="AU455" s="242" t="s">
        <v>162</v>
      </c>
      <c r="AV455" s="13" t="s">
        <v>162</v>
      </c>
      <c r="AW455" s="13" t="s">
        <v>34</v>
      </c>
      <c r="AX455" s="13" t="s">
        <v>78</v>
      </c>
      <c r="AY455" s="242" t="s">
        <v>155</v>
      </c>
    </row>
    <row r="456" s="14" customFormat="1">
      <c r="A456" s="14"/>
      <c r="B456" s="243"/>
      <c r="C456" s="244"/>
      <c r="D456" s="233" t="s">
        <v>164</v>
      </c>
      <c r="E456" s="245" t="s">
        <v>1</v>
      </c>
      <c r="F456" s="246" t="s">
        <v>167</v>
      </c>
      <c r="G456" s="244"/>
      <c r="H456" s="247">
        <v>5.3399999999999999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164</v>
      </c>
      <c r="AU456" s="253" t="s">
        <v>162</v>
      </c>
      <c r="AV456" s="14" t="s">
        <v>161</v>
      </c>
      <c r="AW456" s="14" t="s">
        <v>34</v>
      </c>
      <c r="AX456" s="14" t="s">
        <v>86</v>
      </c>
      <c r="AY456" s="253" t="s">
        <v>155</v>
      </c>
    </row>
    <row r="457" s="2" customFormat="1" ht="37.8" customHeight="1">
      <c r="A457" s="38"/>
      <c r="B457" s="39"/>
      <c r="C457" s="264" t="s">
        <v>728</v>
      </c>
      <c r="D457" s="264" t="s">
        <v>344</v>
      </c>
      <c r="E457" s="265" t="s">
        <v>729</v>
      </c>
      <c r="F457" s="266" t="s">
        <v>730</v>
      </c>
      <c r="G457" s="267" t="s">
        <v>90</v>
      </c>
      <c r="H457" s="268">
        <v>5.8739999999999997</v>
      </c>
      <c r="I457" s="269"/>
      <c r="J457" s="270">
        <f>ROUND(I457*H457,2)</f>
        <v>0</v>
      </c>
      <c r="K457" s="271"/>
      <c r="L457" s="272"/>
      <c r="M457" s="273" t="s">
        <v>1</v>
      </c>
      <c r="N457" s="274" t="s">
        <v>44</v>
      </c>
      <c r="O457" s="91"/>
      <c r="P457" s="227">
        <f>O457*H457</f>
        <v>0</v>
      </c>
      <c r="Q457" s="227">
        <v>0.019199999999999998</v>
      </c>
      <c r="R457" s="227">
        <f>Q457*H457</f>
        <v>0.11278079999999999</v>
      </c>
      <c r="S457" s="227">
        <v>0</v>
      </c>
      <c r="T457" s="228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9" t="s">
        <v>335</v>
      </c>
      <c r="AT457" s="229" t="s">
        <v>344</v>
      </c>
      <c r="AU457" s="229" t="s">
        <v>162</v>
      </c>
      <c r="AY457" s="17" t="s">
        <v>155</v>
      </c>
      <c r="BE457" s="230">
        <f>IF(N457="základní",J457,0)</f>
        <v>0</v>
      </c>
      <c r="BF457" s="230">
        <f>IF(N457="snížená",J457,0)</f>
        <v>0</v>
      </c>
      <c r="BG457" s="230">
        <f>IF(N457="zákl. přenesená",J457,0)</f>
        <v>0</v>
      </c>
      <c r="BH457" s="230">
        <f>IF(N457="sníž. přenesená",J457,0)</f>
        <v>0</v>
      </c>
      <c r="BI457" s="230">
        <f>IF(N457="nulová",J457,0)</f>
        <v>0</v>
      </c>
      <c r="BJ457" s="17" t="s">
        <v>162</v>
      </c>
      <c r="BK457" s="230">
        <f>ROUND(I457*H457,2)</f>
        <v>0</v>
      </c>
      <c r="BL457" s="17" t="s">
        <v>236</v>
      </c>
      <c r="BM457" s="229" t="s">
        <v>731</v>
      </c>
    </row>
    <row r="458" s="13" customFormat="1">
      <c r="A458" s="13"/>
      <c r="B458" s="231"/>
      <c r="C458" s="232"/>
      <c r="D458" s="233" t="s">
        <v>164</v>
      </c>
      <c r="E458" s="234" t="s">
        <v>1</v>
      </c>
      <c r="F458" s="235" t="s">
        <v>732</v>
      </c>
      <c r="G458" s="232"/>
      <c r="H458" s="236">
        <v>5.3399999999999999</v>
      </c>
      <c r="I458" s="237"/>
      <c r="J458" s="232"/>
      <c r="K458" s="232"/>
      <c r="L458" s="238"/>
      <c r="M458" s="239"/>
      <c r="N458" s="240"/>
      <c r="O458" s="240"/>
      <c r="P458" s="240"/>
      <c r="Q458" s="240"/>
      <c r="R458" s="240"/>
      <c r="S458" s="240"/>
      <c r="T458" s="24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2" t="s">
        <v>164</v>
      </c>
      <c r="AU458" s="242" t="s">
        <v>162</v>
      </c>
      <c r="AV458" s="13" t="s">
        <v>162</v>
      </c>
      <c r="AW458" s="13" t="s">
        <v>34</v>
      </c>
      <c r="AX458" s="13" t="s">
        <v>86</v>
      </c>
      <c r="AY458" s="242" t="s">
        <v>155</v>
      </c>
    </row>
    <row r="459" s="13" customFormat="1">
      <c r="A459" s="13"/>
      <c r="B459" s="231"/>
      <c r="C459" s="232"/>
      <c r="D459" s="233" t="s">
        <v>164</v>
      </c>
      <c r="E459" s="232"/>
      <c r="F459" s="235" t="s">
        <v>733</v>
      </c>
      <c r="G459" s="232"/>
      <c r="H459" s="236">
        <v>5.8739999999999997</v>
      </c>
      <c r="I459" s="237"/>
      <c r="J459" s="232"/>
      <c r="K459" s="232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164</v>
      </c>
      <c r="AU459" s="242" t="s">
        <v>162</v>
      </c>
      <c r="AV459" s="13" t="s">
        <v>162</v>
      </c>
      <c r="AW459" s="13" t="s">
        <v>4</v>
      </c>
      <c r="AX459" s="13" t="s">
        <v>86</v>
      </c>
      <c r="AY459" s="242" t="s">
        <v>155</v>
      </c>
    </row>
    <row r="460" s="2" customFormat="1" ht="16.5" customHeight="1">
      <c r="A460" s="38"/>
      <c r="B460" s="39"/>
      <c r="C460" s="217" t="s">
        <v>734</v>
      </c>
      <c r="D460" s="217" t="s">
        <v>157</v>
      </c>
      <c r="E460" s="218" t="s">
        <v>735</v>
      </c>
      <c r="F460" s="219" t="s">
        <v>736</v>
      </c>
      <c r="G460" s="220" t="s">
        <v>243</v>
      </c>
      <c r="H460" s="221">
        <v>11.5</v>
      </c>
      <c r="I460" s="222"/>
      <c r="J460" s="223">
        <f>ROUND(I460*H460,2)</f>
        <v>0</v>
      </c>
      <c r="K460" s="224"/>
      <c r="L460" s="44"/>
      <c r="M460" s="225" t="s">
        <v>1</v>
      </c>
      <c r="N460" s="226" t="s">
        <v>44</v>
      </c>
      <c r="O460" s="91"/>
      <c r="P460" s="227">
        <f>O460*H460</f>
        <v>0</v>
      </c>
      <c r="Q460" s="227">
        <v>3.0000000000000001E-05</v>
      </c>
      <c r="R460" s="227">
        <f>Q460*H460</f>
        <v>0.00034499999999999998</v>
      </c>
      <c r="S460" s="227">
        <v>0</v>
      </c>
      <c r="T460" s="228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236</v>
      </c>
      <c r="AT460" s="229" t="s">
        <v>157</v>
      </c>
      <c r="AU460" s="229" t="s">
        <v>162</v>
      </c>
      <c r="AY460" s="17" t="s">
        <v>155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162</v>
      </c>
      <c r="BK460" s="230">
        <f>ROUND(I460*H460,2)</f>
        <v>0</v>
      </c>
      <c r="BL460" s="17" t="s">
        <v>236</v>
      </c>
      <c r="BM460" s="229" t="s">
        <v>737</v>
      </c>
    </row>
    <row r="461" s="13" customFormat="1">
      <c r="A461" s="13"/>
      <c r="B461" s="231"/>
      <c r="C461" s="232"/>
      <c r="D461" s="233" t="s">
        <v>164</v>
      </c>
      <c r="E461" s="234" t="s">
        <v>1</v>
      </c>
      <c r="F461" s="235" t="s">
        <v>738</v>
      </c>
      <c r="G461" s="232"/>
      <c r="H461" s="236">
        <v>4.0999999999999996</v>
      </c>
      <c r="I461" s="237"/>
      <c r="J461" s="232"/>
      <c r="K461" s="232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164</v>
      </c>
      <c r="AU461" s="242" t="s">
        <v>162</v>
      </c>
      <c r="AV461" s="13" t="s">
        <v>162</v>
      </c>
      <c r="AW461" s="13" t="s">
        <v>34</v>
      </c>
      <c r="AX461" s="13" t="s">
        <v>78</v>
      </c>
      <c r="AY461" s="242" t="s">
        <v>155</v>
      </c>
    </row>
    <row r="462" s="13" customFormat="1">
      <c r="A462" s="13"/>
      <c r="B462" s="231"/>
      <c r="C462" s="232"/>
      <c r="D462" s="233" t="s">
        <v>164</v>
      </c>
      <c r="E462" s="234" t="s">
        <v>1</v>
      </c>
      <c r="F462" s="235" t="s">
        <v>739</v>
      </c>
      <c r="G462" s="232"/>
      <c r="H462" s="236">
        <v>7.4000000000000004</v>
      </c>
      <c r="I462" s="237"/>
      <c r="J462" s="232"/>
      <c r="K462" s="232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164</v>
      </c>
      <c r="AU462" s="242" t="s">
        <v>162</v>
      </c>
      <c r="AV462" s="13" t="s">
        <v>162</v>
      </c>
      <c r="AW462" s="13" t="s">
        <v>34</v>
      </c>
      <c r="AX462" s="13" t="s">
        <v>78</v>
      </c>
      <c r="AY462" s="242" t="s">
        <v>155</v>
      </c>
    </row>
    <row r="463" s="14" customFormat="1">
      <c r="A463" s="14"/>
      <c r="B463" s="243"/>
      <c r="C463" s="244"/>
      <c r="D463" s="233" t="s">
        <v>164</v>
      </c>
      <c r="E463" s="245" t="s">
        <v>1</v>
      </c>
      <c r="F463" s="246" t="s">
        <v>167</v>
      </c>
      <c r="G463" s="244"/>
      <c r="H463" s="247">
        <v>11.5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164</v>
      </c>
      <c r="AU463" s="253" t="s">
        <v>162</v>
      </c>
      <c r="AV463" s="14" t="s">
        <v>161</v>
      </c>
      <c r="AW463" s="14" t="s">
        <v>34</v>
      </c>
      <c r="AX463" s="14" t="s">
        <v>86</v>
      </c>
      <c r="AY463" s="253" t="s">
        <v>155</v>
      </c>
    </row>
    <row r="464" s="2" customFormat="1" ht="24.15" customHeight="1">
      <c r="A464" s="38"/>
      <c r="B464" s="39"/>
      <c r="C464" s="217" t="s">
        <v>740</v>
      </c>
      <c r="D464" s="217" t="s">
        <v>157</v>
      </c>
      <c r="E464" s="218" t="s">
        <v>741</v>
      </c>
      <c r="F464" s="219" t="s">
        <v>742</v>
      </c>
      <c r="G464" s="220" t="s">
        <v>301</v>
      </c>
      <c r="H464" s="221">
        <v>0.14899999999999999</v>
      </c>
      <c r="I464" s="222"/>
      <c r="J464" s="223">
        <f>ROUND(I464*H464,2)</f>
        <v>0</v>
      </c>
      <c r="K464" s="224"/>
      <c r="L464" s="44"/>
      <c r="M464" s="225" t="s">
        <v>1</v>
      </c>
      <c r="N464" s="226" t="s">
        <v>44</v>
      </c>
      <c r="O464" s="91"/>
      <c r="P464" s="227">
        <f>O464*H464</f>
        <v>0</v>
      </c>
      <c r="Q464" s="227">
        <v>0</v>
      </c>
      <c r="R464" s="227">
        <f>Q464*H464</f>
        <v>0</v>
      </c>
      <c r="S464" s="227">
        <v>0</v>
      </c>
      <c r="T464" s="22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236</v>
      </c>
      <c r="AT464" s="229" t="s">
        <v>157</v>
      </c>
      <c r="AU464" s="229" t="s">
        <v>162</v>
      </c>
      <c r="AY464" s="17" t="s">
        <v>155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162</v>
      </c>
      <c r="BK464" s="230">
        <f>ROUND(I464*H464,2)</f>
        <v>0</v>
      </c>
      <c r="BL464" s="17" t="s">
        <v>236</v>
      </c>
      <c r="BM464" s="229" t="s">
        <v>743</v>
      </c>
    </row>
    <row r="465" s="2" customFormat="1" ht="24.15" customHeight="1">
      <c r="A465" s="38"/>
      <c r="B465" s="39"/>
      <c r="C465" s="217" t="s">
        <v>744</v>
      </c>
      <c r="D465" s="217" t="s">
        <v>157</v>
      </c>
      <c r="E465" s="218" t="s">
        <v>745</v>
      </c>
      <c r="F465" s="219" t="s">
        <v>746</v>
      </c>
      <c r="G465" s="220" t="s">
        <v>301</v>
      </c>
      <c r="H465" s="221">
        <v>0.14899999999999999</v>
      </c>
      <c r="I465" s="222"/>
      <c r="J465" s="223">
        <f>ROUND(I465*H465,2)</f>
        <v>0</v>
      </c>
      <c r="K465" s="224"/>
      <c r="L465" s="44"/>
      <c r="M465" s="225" t="s">
        <v>1</v>
      </c>
      <c r="N465" s="226" t="s">
        <v>44</v>
      </c>
      <c r="O465" s="91"/>
      <c r="P465" s="227">
        <f>O465*H465</f>
        <v>0</v>
      </c>
      <c r="Q465" s="227">
        <v>0</v>
      </c>
      <c r="R465" s="227">
        <f>Q465*H465</f>
        <v>0</v>
      </c>
      <c r="S465" s="227">
        <v>0</v>
      </c>
      <c r="T465" s="22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236</v>
      </c>
      <c r="AT465" s="229" t="s">
        <v>157</v>
      </c>
      <c r="AU465" s="229" t="s">
        <v>162</v>
      </c>
      <c r="AY465" s="17" t="s">
        <v>155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162</v>
      </c>
      <c r="BK465" s="230">
        <f>ROUND(I465*H465,2)</f>
        <v>0</v>
      </c>
      <c r="BL465" s="17" t="s">
        <v>236</v>
      </c>
      <c r="BM465" s="229" t="s">
        <v>747</v>
      </c>
    </row>
    <row r="466" s="12" customFormat="1" ht="22.8" customHeight="1">
      <c r="A466" s="12"/>
      <c r="B466" s="202"/>
      <c r="C466" s="203"/>
      <c r="D466" s="204" t="s">
        <v>77</v>
      </c>
      <c r="E466" s="215" t="s">
        <v>748</v>
      </c>
      <c r="F466" s="215" t="s">
        <v>749</v>
      </c>
      <c r="G466" s="203"/>
      <c r="H466" s="203"/>
      <c r="I466" s="206"/>
      <c r="J466" s="216">
        <f>BK466</f>
        <v>0</v>
      </c>
      <c r="K466" s="203"/>
      <c r="L466" s="207"/>
      <c r="M466" s="208"/>
      <c r="N466" s="209"/>
      <c r="O466" s="209"/>
      <c r="P466" s="210">
        <f>SUM(P467:P471)</f>
        <v>0</v>
      </c>
      <c r="Q466" s="209"/>
      <c r="R466" s="210">
        <f>SUM(R467:R471)</f>
        <v>0</v>
      </c>
      <c r="S466" s="209"/>
      <c r="T466" s="211">
        <f>SUM(T467:T471)</f>
        <v>0.94264200000000009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2" t="s">
        <v>162</v>
      </c>
      <c r="AT466" s="213" t="s">
        <v>77</v>
      </c>
      <c r="AU466" s="213" t="s">
        <v>86</v>
      </c>
      <c r="AY466" s="212" t="s">
        <v>155</v>
      </c>
      <c r="BK466" s="214">
        <f>SUM(BK467:BK471)</f>
        <v>0</v>
      </c>
    </row>
    <row r="467" s="2" customFormat="1" ht="24.15" customHeight="1">
      <c r="A467" s="38"/>
      <c r="B467" s="39"/>
      <c r="C467" s="217" t="s">
        <v>750</v>
      </c>
      <c r="D467" s="217" t="s">
        <v>157</v>
      </c>
      <c r="E467" s="218" t="s">
        <v>751</v>
      </c>
      <c r="F467" s="219" t="s">
        <v>752</v>
      </c>
      <c r="G467" s="220" t="s">
        <v>90</v>
      </c>
      <c r="H467" s="221">
        <v>34.859999999999999</v>
      </c>
      <c r="I467" s="222"/>
      <c r="J467" s="223">
        <f>ROUND(I467*H467,2)</f>
        <v>0</v>
      </c>
      <c r="K467" s="224"/>
      <c r="L467" s="44"/>
      <c r="M467" s="225" t="s">
        <v>1</v>
      </c>
      <c r="N467" s="226" t="s">
        <v>44</v>
      </c>
      <c r="O467" s="91"/>
      <c r="P467" s="227">
        <f>O467*H467</f>
        <v>0</v>
      </c>
      <c r="Q467" s="227">
        <v>0</v>
      </c>
      <c r="R467" s="227">
        <f>Q467*H467</f>
        <v>0</v>
      </c>
      <c r="S467" s="227">
        <v>0.025000000000000001</v>
      </c>
      <c r="T467" s="228">
        <f>S467*H467</f>
        <v>0.87150000000000005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236</v>
      </c>
      <c r="AT467" s="229" t="s">
        <v>157</v>
      </c>
      <c r="AU467" s="229" t="s">
        <v>162</v>
      </c>
      <c r="AY467" s="17" t="s">
        <v>155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162</v>
      </c>
      <c r="BK467" s="230">
        <f>ROUND(I467*H467,2)</f>
        <v>0</v>
      </c>
      <c r="BL467" s="17" t="s">
        <v>236</v>
      </c>
      <c r="BM467" s="229" t="s">
        <v>753</v>
      </c>
    </row>
    <row r="468" s="13" customFormat="1">
      <c r="A468" s="13"/>
      <c r="B468" s="231"/>
      <c r="C468" s="232"/>
      <c r="D468" s="233" t="s">
        <v>164</v>
      </c>
      <c r="E468" s="234" t="s">
        <v>1</v>
      </c>
      <c r="F468" s="235" t="s">
        <v>100</v>
      </c>
      <c r="G468" s="232"/>
      <c r="H468" s="236">
        <v>34.859999999999999</v>
      </c>
      <c r="I468" s="237"/>
      <c r="J468" s="232"/>
      <c r="K468" s="232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164</v>
      </c>
      <c r="AU468" s="242" t="s">
        <v>162</v>
      </c>
      <c r="AV468" s="13" t="s">
        <v>162</v>
      </c>
      <c r="AW468" s="13" t="s">
        <v>34</v>
      </c>
      <c r="AX468" s="13" t="s">
        <v>78</v>
      </c>
      <c r="AY468" s="242" t="s">
        <v>155</v>
      </c>
    </row>
    <row r="469" s="14" customFormat="1">
      <c r="A469" s="14"/>
      <c r="B469" s="243"/>
      <c r="C469" s="244"/>
      <c r="D469" s="233" t="s">
        <v>164</v>
      </c>
      <c r="E469" s="245" t="s">
        <v>1</v>
      </c>
      <c r="F469" s="246" t="s">
        <v>167</v>
      </c>
      <c r="G469" s="244"/>
      <c r="H469" s="247">
        <v>34.859999999999999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164</v>
      </c>
      <c r="AU469" s="253" t="s">
        <v>162</v>
      </c>
      <c r="AV469" s="14" t="s">
        <v>161</v>
      </c>
      <c r="AW469" s="14" t="s">
        <v>34</v>
      </c>
      <c r="AX469" s="14" t="s">
        <v>86</v>
      </c>
      <c r="AY469" s="253" t="s">
        <v>155</v>
      </c>
    </row>
    <row r="470" s="2" customFormat="1" ht="16.5" customHeight="1">
      <c r="A470" s="38"/>
      <c r="B470" s="39"/>
      <c r="C470" s="217" t="s">
        <v>754</v>
      </c>
      <c r="D470" s="217" t="s">
        <v>157</v>
      </c>
      <c r="E470" s="218" t="s">
        <v>755</v>
      </c>
      <c r="F470" s="219" t="s">
        <v>756</v>
      </c>
      <c r="G470" s="220" t="s">
        <v>90</v>
      </c>
      <c r="H470" s="221">
        <v>10.02</v>
      </c>
      <c r="I470" s="222"/>
      <c r="J470" s="223">
        <f>ROUND(I470*H470,2)</f>
        <v>0</v>
      </c>
      <c r="K470" s="224"/>
      <c r="L470" s="44"/>
      <c r="M470" s="225" t="s">
        <v>1</v>
      </c>
      <c r="N470" s="226" t="s">
        <v>44</v>
      </c>
      <c r="O470" s="91"/>
      <c r="P470" s="227">
        <f>O470*H470</f>
        <v>0</v>
      </c>
      <c r="Q470" s="227">
        <v>0</v>
      </c>
      <c r="R470" s="227">
        <f>Q470*H470</f>
        <v>0</v>
      </c>
      <c r="S470" s="227">
        <v>0.0071000000000000004</v>
      </c>
      <c r="T470" s="228">
        <f>S470*H470</f>
        <v>0.071141999999999997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9" t="s">
        <v>236</v>
      </c>
      <c r="AT470" s="229" t="s">
        <v>157</v>
      </c>
      <c r="AU470" s="229" t="s">
        <v>162</v>
      </c>
      <c r="AY470" s="17" t="s">
        <v>155</v>
      </c>
      <c r="BE470" s="230">
        <f>IF(N470="základní",J470,0)</f>
        <v>0</v>
      </c>
      <c r="BF470" s="230">
        <f>IF(N470="snížená",J470,0)</f>
        <v>0</v>
      </c>
      <c r="BG470" s="230">
        <f>IF(N470="zákl. přenesená",J470,0)</f>
        <v>0</v>
      </c>
      <c r="BH470" s="230">
        <f>IF(N470="sníž. přenesená",J470,0)</f>
        <v>0</v>
      </c>
      <c r="BI470" s="230">
        <f>IF(N470="nulová",J470,0)</f>
        <v>0</v>
      </c>
      <c r="BJ470" s="17" t="s">
        <v>162</v>
      </c>
      <c r="BK470" s="230">
        <f>ROUND(I470*H470,2)</f>
        <v>0</v>
      </c>
      <c r="BL470" s="17" t="s">
        <v>236</v>
      </c>
      <c r="BM470" s="229" t="s">
        <v>757</v>
      </c>
    </row>
    <row r="471" s="13" customFormat="1">
      <c r="A471" s="13"/>
      <c r="B471" s="231"/>
      <c r="C471" s="232"/>
      <c r="D471" s="233" t="s">
        <v>164</v>
      </c>
      <c r="E471" s="234" t="s">
        <v>1</v>
      </c>
      <c r="F471" s="235" t="s">
        <v>758</v>
      </c>
      <c r="G471" s="232"/>
      <c r="H471" s="236">
        <v>10.02</v>
      </c>
      <c r="I471" s="237"/>
      <c r="J471" s="232"/>
      <c r="K471" s="232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164</v>
      </c>
      <c r="AU471" s="242" t="s">
        <v>162</v>
      </c>
      <c r="AV471" s="13" t="s">
        <v>162</v>
      </c>
      <c r="AW471" s="13" t="s">
        <v>34</v>
      </c>
      <c r="AX471" s="13" t="s">
        <v>86</v>
      </c>
      <c r="AY471" s="242" t="s">
        <v>155</v>
      </c>
    </row>
    <row r="472" s="12" customFormat="1" ht="22.8" customHeight="1">
      <c r="A472" s="12"/>
      <c r="B472" s="202"/>
      <c r="C472" s="203"/>
      <c r="D472" s="204" t="s">
        <v>77</v>
      </c>
      <c r="E472" s="215" t="s">
        <v>759</v>
      </c>
      <c r="F472" s="215" t="s">
        <v>760</v>
      </c>
      <c r="G472" s="203"/>
      <c r="H472" s="203"/>
      <c r="I472" s="206"/>
      <c r="J472" s="216">
        <f>BK472</f>
        <v>0</v>
      </c>
      <c r="K472" s="203"/>
      <c r="L472" s="207"/>
      <c r="M472" s="208"/>
      <c r="N472" s="209"/>
      <c r="O472" s="209"/>
      <c r="P472" s="210">
        <f>SUM(P473:P509)</f>
        <v>0</v>
      </c>
      <c r="Q472" s="209"/>
      <c r="R472" s="210">
        <f>SUM(R473:R509)</f>
        <v>0.25409631999999999</v>
      </c>
      <c r="S472" s="209"/>
      <c r="T472" s="211">
        <f>SUM(T473:T509)</f>
        <v>0.028799999999999999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12" t="s">
        <v>162</v>
      </c>
      <c r="AT472" s="213" t="s">
        <v>77</v>
      </c>
      <c r="AU472" s="213" t="s">
        <v>86</v>
      </c>
      <c r="AY472" s="212" t="s">
        <v>155</v>
      </c>
      <c r="BK472" s="214">
        <f>SUM(BK473:BK509)</f>
        <v>0</v>
      </c>
    </row>
    <row r="473" s="2" customFormat="1" ht="21.75" customHeight="1">
      <c r="A473" s="38"/>
      <c r="B473" s="39"/>
      <c r="C473" s="217" t="s">
        <v>761</v>
      </c>
      <c r="D473" s="217" t="s">
        <v>157</v>
      </c>
      <c r="E473" s="218" t="s">
        <v>762</v>
      </c>
      <c r="F473" s="219" t="s">
        <v>763</v>
      </c>
      <c r="G473" s="220" t="s">
        <v>90</v>
      </c>
      <c r="H473" s="221">
        <v>58.719999999999999</v>
      </c>
      <c r="I473" s="222"/>
      <c r="J473" s="223">
        <f>ROUND(I473*H473,2)</f>
        <v>0</v>
      </c>
      <c r="K473" s="224"/>
      <c r="L473" s="44"/>
      <c r="M473" s="225" t="s">
        <v>1</v>
      </c>
      <c r="N473" s="226" t="s">
        <v>44</v>
      </c>
      <c r="O473" s="91"/>
      <c r="P473" s="227">
        <f>O473*H473</f>
        <v>0</v>
      </c>
      <c r="Q473" s="227">
        <v>0</v>
      </c>
      <c r="R473" s="227">
        <f>Q473*H473</f>
        <v>0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236</v>
      </c>
      <c r="AT473" s="229" t="s">
        <v>157</v>
      </c>
      <c r="AU473" s="229" t="s">
        <v>162</v>
      </c>
      <c r="AY473" s="17" t="s">
        <v>155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162</v>
      </c>
      <c r="BK473" s="230">
        <f>ROUND(I473*H473,2)</f>
        <v>0</v>
      </c>
      <c r="BL473" s="17" t="s">
        <v>236</v>
      </c>
      <c r="BM473" s="229" t="s">
        <v>764</v>
      </c>
    </row>
    <row r="474" s="13" customFormat="1">
      <c r="A474" s="13"/>
      <c r="B474" s="231"/>
      <c r="C474" s="232"/>
      <c r="D474" s="233" t="s">
        <v>164</v>
      </c>
      <c r="E474" s="234" t="s">
        <v>1</v>
      </c>
      <c r="F474" s="235" t="s">
        <v>93</v>
      </c>
      <c r="G474" s="232"/>
      <c r="H474" s="236">
        <v>58.719999999999999</v>
      </c>
      <c r="I474" s="237"/>
      <c r="J474" s="232"/>
      <c r="K474" s="232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164</v>
      </c>
      <c r="AU474" s="242" t="s">
        <v>162</v>
      </c>
      <c r="AV474" s="13" t="s">
        <v>162</v>
      </c>
      <c r="AW474" s="13" t="s">
        <v>34</v>
      </c>
      <c r="AX474" s="13" t="s">
        <v>86</v>
      </c>
      <c r="AY474" s="242" t="s">
        <v>155</v>
      </c>
    </row>
    <row r="475" s="2" customFormat="1" ht="16.5" customHeight="1">
      <c r="A475" s="38"/>
      <c r="B475" s="39"/>
      <c r="C475" s="217" t="s">
        <v>765</v>
      </c>
      <c r="D475" s="217" t="s">
        <v>157</v>
      </c>
      <c r="E475" s="218" t="s">
        <v>766</v>
      </c>
      <c r="F475" s="219" t="s">
        <v>767</v>
      </c>
      <c r="G475" s="220" t="s">
        <v>90</v>
      </c>
      <c r="H475" s="221">
        <v>58.719999999999999</v>
      </c>
      <c r="I475" s="222"/>
      <c r="J475" s="223">
        <f>ROUND(I475*H475,2)</f>
        <v>0</v>
      </c>
      <c r="K475" s="224"/>
      <c r="L475" s="44"/>
      <c r="M475" s="225" t="s">
        <v>1</v>
      </c>
      <c r="N475" s="226" t="s">
        <v>44</v>
      </c>
      <c r="O475" s="91"/>
      <c r="P475" s="227">
        <f>O475*H475</f>
        <v>0</v>
      </c>
      <c r="Q475" s="227">
        <v>0</v>
      </c>
      <c r="R475" s="227">
        <f>Q475*H475</f>
        <v>0</v>
      </c>
      <c r="S475" s="227">
        <v>0</v>
      </c>
      <c r="T475" s="22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236</v>
      </c>
      <c r="AT475" s="229" t="s">
        <v>157</v>
      </c>
      <c r="AU475" s="229" t="s">
        <v>162</v>
      </c>
      <c r="AY475" s="17" t="s">
        <v>155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162</v>
      </c>
      <c r="BK475" s="230">
        <f>ROUND(I475*H475,2)</f>
        <v>0</v>
      </c>
      <c r="BL475" s="17" t="s">
        <v>236</v>
      </c>
      <c r="BM475" s="229" t="s">
        <v>768</v>
      </c>
    </row>
    <row r="476" s="13" customFormat="1">
      <c r="A476" s="13"/>
      <c r="B476" s="231"/>
      <c r="C476" s="232"/>
      <c r="D476" s="233" t="s">
        <v>164</v>
      </c>
      <c r="E476" s="234" t="s">
        <v>1</v>
      </c>
      <c r="F476" s="235" t="s">
        <v>93</v>
      </c>
      <c r="G476" s="232"/>
      <c r="H476" s="236">
        <v>58.719999999999999</v>
      </c>
      <c r="I476" s="237"/>
      <c r="J476" s="232"/>
      <c r="K476" s="232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164</v>
      </c>
      <c r="AU476" s="242" t="s">
        <v>162</v>
      </c>
      <c r="AV476" s="13" t="s">
        <v>162</v>
      </c>
      <c r="AW476" s="13" t="s">
        <v>34</v>
      </c>
      <c r="AX476" s="13" t="s">
        <v>86</v>
      </c>
      <c r="AY476" s="242" t="s">
        <v>155</v>
      </c>
    </row>
    <row r="477" s="2" customFormat="1" ht="24.15" customHeight="1">
      <c r="A477" s="38"/>
      <c r="B477" s="39"/>
      <c r="C477" s="217" t="s">
        <v>769</v>
      </c>
      <c r="D477" s="217" t="s">
        <v>157</v>
      </c>
      <c r="E477" s="218" t="s">
        <v>770</v>
      </c>
      <c r="F477" s="219" t="s">
        <v>771</v>
      </c>
      <c r="G477" s="220" t="s">
        <v>90</v>
      </c>
      <c r="H477" s="221">
        <v>54.640000000000001</v>
      </c>
      <c r="I477" s="222"/>
      <c r="J477" s="223">
        <f>ROUND(I477*H477,2)</f>
        <v>0</v>
      </c>
      <c r="K477" s="224"/>
      <c r="L477" s="44"/>
      <c r="M477" s="225" t="s">
        <v>1</v>
      </c>
      <c r="N477" s="226" t="s">
        <v>44</v>
      </c>
      <c r="O477" s="91"/>
      <c r="P477" s="227">
        <f>O477*H477</f>
        <v>0</v>
      </c>
      <c r="Q477" s="227">
        <v>3.0000000000000001E-05</v>
      </c>
      <c r="R477" s="227">
        <f>Q477*H477</f>
        <v>0.0016392000000000002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236</v>
      </c>
      <c r="AT477" s="229" t="s">
        <v>157</v>
      </c>
      <c r="AU477" s="229" t="s">
        <v>162</v>
      </c>
      <c r="AY477" s="17" t="s">
        <v>155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162</v>
      </c>
      <c r="BK477" s="230">
        <f>ROUND(I477*H477,2)</f>
        <v>0</v>
      </c>
      <c r="BL477" s="17" t="s">
        <v>236</v>
      </c>
      <c r="BM477" s="229" t="s">
        <v>772</v>
      </c>
    </row>
    <row r="478" s="13" customFormat="1">
      <c r="A478" s="13"/>
      <c r="B478" s="231"/>
      <c r="C478" s="232"/>
      <c r="D478" s="233" t="s">
        <v>164</v>
      </c>
      <c r="E478" s="234" t="s">
        <v>1</v>
      </c>
      <c r="F478" s="235" t="s">
        <v>93</v>
      </c>
      <c r="G478" s="232"/>
      <c r="H478" s="236">
        <v>58.719999999999999</v>
      </c>
      <c r="I478" s="237"/>
      <c r="J478" s="232"/>
      <c r="K478" s="232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164</v>
      </c>
      <c r="AU478" s="242" t="s">
        <v>162</v>
      </c>
      <c r="AV478" s="13" t="s">
        <v>162</v>
      </c>
      <c r="AW478" s="13" t="s">
        <v>34</v>
      </c>
      <c r="AX478" s="13" t="s">
        <v>78</v>
      </c>
      <c r="AY478" s="242" t="s">
        <v>155</v>
      </c>
    </row>
    <row r="479" s="13" customFormat="1">
      <c r="A479" s="13"/>
      <c r="B479" s="231"/>
      <c r="C479" s="232"/>
      <c r="D479" s="233" t="s">
        <v>164</v>
      </c>
      <c r="E479" s="234" t="s">
        <v>1</v>
      </c>
      <c r="F479" s="235" t="s">
        <v>773</v>
      </c>
      <c r="G479" s="232"/>
      <c r="H479" s="236">
        <v>-1.3799999999999999</v>
      </c>
      <c r="I479" s="237"/>
      <c r="J479" s="232"/>
      <c r="K479" s="232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164</v>
      </c>
      <c r="AU479" s="242" t="s">
        <v>162</v>
      </c>
      <c r="AV479" s="13" t="s">
        <v>162</v>
      </c>
      <c r="AW479" s="13" t="s">
        <v>34</v>
      </c>
      <c r="AX479" s="13" t="s">
        <v>78</v>
      </c>
      <c r="AY479" s="242" t="s">
        <v>155</v>
      </c>
    </row>
    <row r="480" s="13" customFormat="1">
      <c r="A480" s="13"/>
      <c r="B480" s="231"/>
      <c r="C480" s="232"/>
      <c r="D480" s="233" t="s">
        <v>164</v>
      </c>
      <c r="E480" s="234" t="s">
        <v>1</v>
      </c>
      <c r="F480" s="235" t="s">
        <v>774</v>
      </c>
      <c r="G480" s="232"/>
      <c r="H480" s="236">
        <v>-2.7000000000000002</v>
      </c>
      <c r="I480" s="237"/>
      <c r="J480" s="232"/>
      <c r="K480" s="232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164</v>
      </c>
      <c r="AU480" s="242" t="s">
        <v>162</v>
      </c>
      <c r="AV480" s="13" t="s">
        <v>162</v>
      </c>
      <c r="AW480" s="13" t="s">
        <v>34</v>
      </c>
      <c r="AX480" s="13" t="s">
        <v>78</v>
      </c>
      <c r="AY480" s="242" t="s">
        <v>155</v>
      </c>
    </row>
    <row r="481" s="14" customFormat="1">
      <c r="A481" s="14"/>
      <c r="B481" s="243"/>
      <c r="C481" s="244"/>
      <c r="D481" s="233" t="s">
        <v>164</v>
      </c>
      <c r="E481" s="245" t="s">
        <v>1</v>
      </c>
      <c r="F481" s="246" t="s">
        <v>167</v>
      </c>
      <c r="G481" s="244"/>
      <c r="H481" s="247">
        <v>54.640000000000001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164</v>
      </c>
      <c r="AU481" s="253" t="s">
        <v>162</v>
      </c>
      <c r="AV481" s="14" t="s">
        <v>161</v>
      </c>
      <c r="AW481" s="14" t="s">
        <v>34</v>
      </c>
      <c r="AX481" s="14" t="s">
        <v>86</v>
      </c>
      <c r="AY481" s="253" t="s">
        <v>155</v>
      </c>
    </row>
    <row r="482" s="2" customFormat="1" ht="24.15" customHeight="1">
      <c r="A482" s="38"/>
      <c r="B482" s="39"/>
      <c r="C482" s="217" t="s">
        <v>775</v>
      </c>
      <c r="D482" s="217" t="s">
        <v>157</v>
      </c>
      <c r="E482" s="218" t="s">
        <v>776</v>
      </c>
      <c r="F482" s="219" t="s">
        <v>777</v>
      </c>
      <c r="G482" s="220" t="s">
        <v>90</v>
      </c>
      <c r="H482" s="221">
        <v>9.5999999999999996</v>
      </c>
      <c r="I482" s="222"/>
      <c r="J482" s="223">
        <f>ROUND(I482*H482,2)</f>
        <v>0</v>
      </c>
      <c r="K482" s="224"/>
      <c r="L482" s="44"/>
      <c r="M482" s="225" t="s">
        <v>1</v>
      </c>
      <c r="N482" s="226" t="s">
        <v>44</v>
      </c>
      <c r="O482" s="91"/>
      <c r="P482" s="227">
        <f>O482*H482</f>
        <v>0</v>
      </c>
      <c r="Q482" s="227">
        <v>0</v>
      </c>
      <c r="R482" s="227">
        <f>Q482*H482</f>
        <v>0</v>
      </c>
      <c r="S482" s="227">
        <v>0.0030000000000000001</v>
      </c>
      <c r="T482" s="228">
        <f>S482*H482</f>
        <v>0.028799999999999999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9" t="s">
        <v>236</v>
      </c>
      <c r="AT482" s="229" t="s">
        <v>157</v>
      </c>
      <c r="AU482" s="229" t="s">
        <v>162</v>
      </c>
      <c r="AY482" s="17" t="s">
        <v>155</v>
      </c>
      <c r="BE482" s="230">
        <f>IF(N482="základní",J482,0)</f>
        <v>0</v>
      </c>
      <c r="BF482" s="230">
        <f>IF(N482="snížená",J482,0)</f>
        <v>0</v>
      </c>
      <c r="BG482" s="230">
        <f>IF(N482="zákl. přenesená",J482,0)</f>
        <v>0</v>
      </c>
      <c r="BH482" s="230">
        <f>IF(N482="sníž. přenesená",J482,0)</f>
        <v>0</v>
      </c>
      <c r="BI482" s="230">
        <f>IF(N482="nulová",J482,0)</f>
        <v>0</v>
      </c>
      <c r="BJ482" s="17" t="s">
        <v>162</v>
      </c>
      <c r="BK482" s="230">
        <f>ROUND(I482*H482,2)</f>
        <v>0</v>
      </c>
      <c r="BL482" s="17" t="s">
        <v>236</v>
      </c>
      <c r="BM482" s="229" t="s">
        <v>778</v>
      </c>
    </row>
    <row r="483" s="13" customFormat="1">
      <c r="A483" s="13"/>
      <c r="B483" s="231"/>
      <c r="C483" s="232"/>
      <c r="D483" s="233" t="s">
        <v>164</v>
      </c>
      <c r="E483" s="234" t="s">
        <v>1</v>
      </c>
      <c r="F483" s="235" t="s">
        <v>779</v>
      </c>
      <c r="G483" s="232"/>
      <c r="H483" s="236">
        <v>9.5999999999999996</v>
      </c>
      <c r="I483" s="237"/>
      <c r="J483" s="232"/>
      <c r="K483" s="232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164</v>
      </c>
      <c r="AU483" s="242" t="s">
        <v>162</v>
      </c>
      <c r="AV483" s="13" t="s">
        <v>162</v>
      </c>
      <c r="AW483" s="13" t="s">
        <v>34</v>
      </c>
      <c r="AX483" s="13" t="s">
        <v>86</v>
      </c>
      <c r="AY483" s="242" t="s">
        <v>155</v>
      </c>
    </row>
    <row r="484" s="2" customFormat="1" ht="21.75" customHeight="1">
      <c r="A484" s="38"/>
      <c r="B484" s="39"/>
      <c r="C484" s="217" t="s">
        <v>780</v>
      </c>
      <c r="D484" s="217" t="s">
        <v>157</v>
      </c>
      <c r="E484" s="218" t="s">
        <v>781</v>
      </c>
      <c r="F484" s="219" t="s">
        <v>782</v>
      </c>
      <c r="G484" s="220" t="s">
        <v>90</v>
      </c>
      <c r="H484" s="221">
        <v>54.640000000000001</v>
      </c>
      <c r="I484" s="222"/>
      <c r="J484" s="223">
        <f>ROUND(I484*H484,2)</f>
        <v>0</v>
      </c>
      <c r="K484" s="224"/>
      <c r="L484" s="44"/>
      <c r="M484" s="225" t="s">
        <v>1</v>
      </c>
      <c r="N484" s="226" t="s">
        <v>44</v>
      </c>
      <c r="O484" s="91"/>
      <c r="P484" s="227">
        <f>O484*H484</f>
        <v>0</v>
      </c>
      <c r="Q484" s="227">
        <v>0.00029999999999999997</v>
      </c>
      <c r="R484" s="227">
        <f>Q484*H484</f>
        <v>0.016392</v>
      </c>
      <c r="S484" s="227">
        <v>0</v>
      </c>
      <c r="T484" s="228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236</v>
      </c>
      <c r="AT484" s="229" t="s">
        <v>157</v>
      </c>
      <c r="AU484" s="229" t="s">
        <v>162</v>
      </c>
      <c r="AY484" s="17" t="s">
        <v>155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162</v>
      </c>
      <c r="BK484" s="230">
        <f>ROUND(I484*H484,2)</f>
        <v>0</v>
      </c>
      <c r="BL484" s="17" t="s">
        <v>236</v>
      </c>
      <c r="BM484" s="229" t="s">
        <v>783</v>
      </c>
    </row>
    <row r="485" s="13" customFormat="1">
      <c r="A485" s="13"/>
      <c r="B485" s="231"/>
      <c r="C485" s="232"/>
      <c r="D485" s="233" t="s">
        <v>164</v>
      </c>
      <c r="E485" s="234" t="s">
        <v>1</v>
      </c>
      <c r="F485" s="235" t="s">
        <v>93</v>
      </c>
      <c r="G485" s="232"/>
      <c r="H485" s="236">
        <v>58.719999999999999</v>
      </c>
      <c r="I485" s="237"/>
      <c r="J485" s="232"/>
      <c r="K485" s="232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164</v>
      </c>
      <c r="AU485" s="242" t="s">
        <v>162</v>
      </c>
      <c r="AV485" s="13" t="s">
        <v>162</v>
      </c>
      <c r="AW485" s="13" t="s">
        <v>34</v>
      </c>
      <c r="AX485" s="13" t="s">
        <v>78</v>
      </c>
      <c r="AY485" s="242" t="s">
        <v>155</v>
      </c>
    </row>
    <row r="486" s="13" customFormat="1">
      <c r="A486" s="13"/>
      <c r="B486" s="231"/>
      <c r="C486" s="232"/>
      <c r="D486" s="233" t="s">
        <v>164</v>
      </c>
      <c r="E486" s="234" t="s">
        <v>1</v>
      </c>
      <c r="F486" s="235" t="s">
        <v>773</v>
      </c>
      <c r="G486" s="232"/>
      <c r="H486" s="236">
        <v>-1.3799999999999999</v>
      </c>
      <c r="I486" s="237"/>
      <c r="J486" s="232"/>
      <c r="K486" s="232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164</v>
      </c>
      <c r="AU486" s="242" t="s">
        <v>162</v>
      </c>
      <c r="AV486" s="13" t="s">
        <v>162</v>
      </c>
      <c r="AW486" s="13" t="s">
        <v>34</v>
      </c>
      <c r="AX486" s="13" t="s">
        <v>78</v>
      </c>
      <c r="AY486" s="242" t="s">
        <v>155</v>
      </c>
    </row>
    <row r="487" s="13" customFormat="1">
      <c r="A487" s="13"/>
      <c r="B487" s="231"/>
      <c r="C487" s="232"/>
      <c r="D487" s="233" t="s">
        <v>164</v>
      </c>
      <c r="E487" s="234" t="s">
        <v>1</v>
      </c>
      <c r="F487" s="235" t="s">
        <v>774</v>
      </c>
      <c r="G487" s="232"/>
      <c r="H487" s="236">
        <v>-2.7000000000000002</v>
      </c>
      <c r="I487" s="237"/>
      <c r="J487" s="232"/>
      <c r="K487" s="232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164</v>
      </c>
      <c r="AU487" s="242" t="s">
        <v>162</v>
      </c>
      <c r="AV487" s="13" t="s">
        <v>162</v>
      </c>
      <c r="AW487" s="13" t="s">
        <v>34</v>
      </c>
      <c r="AX487" s="13" t="s">
        <v>78</v>
      </c>
      <c r="AY487" s="242" t="s">
        <v>155</v>
      </c>
    </row>
    <row r="488" s="14" customFormat="1">
      <c r="A488" s="14"/>
      <c r="B488" s="243"/>
      <c r="C488" s="244"/>
      <c r="D488" s="233" t="s">
        <v>164</v>
      </c>
      <c r="E488" s="245" t="s">
        <v>1</v>
      </c>
      <c r="F488" s="246" t="s">
        <v>167</v>
      </c>
      <c r="G488" s="244"/>
      <c r="H488" s="247">
        <v>54.640000000000001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164</v>
      </c>
      <c r="AU488" s="253" t="s">
        <v>162</v>
      </c>
      <c r="AV488" s="14" t="s">
        <v>161</v>
      </c>
      <c r="AW488" s="14" t="s">
        <v>34</v>
      </c>
      <c r="AX488" s="14" t="s">
        <v>86</v>
      </c>
      <c r="AY488" s="253" t="s">
        <v>155</v>
      </c>
    </row>
    <row r="489" s="2" customFormat="1" ht="44.25" customHeight="1">
      <c r="A489" s="38"/>
      <c r="B489" s="39"/>
      <c r="C489" s="264" t="s">
        <v>784</v>
      </c>
      <c r="D489" s="264" t="s">
        <v>344</v>
      </c>
      <c r="E489" s="265" t="s">
        <v>785</v>
      </c>
      <c r="F489" s="266" t="s">
        <v>786</v>
      </c>
      <c r="G489" s="267" t="s">
        <v>90</v>
      </c>
      <c r="H489" s="268">
        <v>60.103999999999999</v>
      </c>
      <c r="I489" s="269"/>
      <c r="J489" s="270">
        <f>ROUND(I489*H489,2)</f>
        <v>0</v>
      </c>
      <c r="K489" s="271"/>
      <c r="L489" s="272"/>
      <c r="M489" s="273" t="s">
        <v>1</v>
      </c>
      <c r="N489" s="274" t="s">
        <v>44</v>
      </c>
      <c r="O489" s="91"/>
      <c r="P489" s="227">
        <f>O489*H489</f>
        <v>0</v>
      </c>
      <c r="Q489" s="227">
        <v>0.0036800000000000001</v>
      </c>
      <c r="R489" s="227">
        <f>Q489*H489</f>
        <v>0.22118272</v>
      </c>
      <c r="S489" s="227">
        <v>0</v>
      </c>
      <c r="T489" s="22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9" t="s">
        <v>335</v>
      </c>
      <c r="AT489" s="229" t="s">
        <v>344</v>
      </c>
      <c r="AU489" s="229" t="s">
        <v>162</v>
      </c>
      <c r="AY489" s="17" t="s">
        <v>155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17" t="s">
        <v>162</v>
      </c>
      <c r="BK489" s="230">
        <f>ROUND(I489*H489,2)</f>
        <v>0</v>
      </c>
      <c r="BL489" s="17" t="s">
        <v>236</v>
      </c>
      <c r="BM489" s="229" t="s">
        <v>787</v>
      </c>
    </row>
    <row r="490" s="13" customFormat="1">
      <c r="A490" s="13"/>
      <c r="B490" s="231"/>
      <c r="C490" s="232"/>
      <c r="D490" s="233" t="s">
        <v>164</v>
      </c>
      <c r="E490" s="234" t="s">
        <v>1</v>
      </c>
      <c r="F490" s="235" t="s">
        <v>788</v>
      </c>
      <c r="G490" s="232"/>
      <c r="H490" s="236">
        <v>54.640000000000001</v>
      </c>
      <c r="I490" s="237"/>
      <c r="J490" s="232"/>
      <c r="K490" s="232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164</v>
      </c>
      <c r="AU490" s="242" t="s">
        <v>162</v>
      </c>
      <c r="AV490" s="13" t="s">
        <v>162</v>
      </c>
      <c r="AW490" s="13" t="s">
        <v>34</v>
      </c>
      <c r="AX490" s="13" t="s">
        <v>86</v>
      </c>
      <c r="AY490" s="242" t="s">
        <v>155</v>
      </c>
    </row>
    <row r="491" s="13" customFormat="1">
      <c r="A491" s="13"/>
      <c r="B491" s="231"/>
      <c r="C491" s="232"/>
      <c r="D491" s="233" t="s">
        <v>164</v>
      </c>
      <c r="E491" s="232"/>
      <c r="F491" s="235" t="s">
        <v>789</v>
      </c>
      <c r="G491" s="232"/>
      <c r="H491" s="236">
        <v>60.103999999999999</v>
      </c>
      <c r="I491" s="237"/>
      <c r="J491" s="232"/>
      <c r="K491" s="232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164</v>
      </c>
      <c r="AU491" s="242" t="s">
        <v>162</v>
      </c>
      <c r="AV491" s="13" t="s">
        <v>162</v>
      </c>
      <c r="AW491" s="13" t="s">
        <v>4</v>
      </c>
      <c r="AX491" s="13" t="s">
        <v>86</v>
      </c>
      <c r="AY491" s="242" t="s">
        <v>155</v>
      </c>
    </row>
    <row r="492" s="2" customFormat="1" ht="16.5" customHeight="1">
      <c r="A492" s="38"/>
      <c r="B492" s="39"/>
      <c r="C492" s="217" t="s">
        <v>790</v>
      </c>
      <c r="D492" s="217" t="s">
        <v>157</v>
      </c>
      <c r="E492" s="218" t="s">
        <v>791</v>
      </c>
      <c r="F492" s="219" t="s">
        <v>792</v>
      </c>
      <c r="G492" s="220" t="s">
        <v>243</v>
      </c>
      <c r="H492" s="221">
        <v>64.439999999999998</v>
      </c>
      <c r="I492" s="222"/>
      <c r="J492" s="223">
        <f>ROUND(I492*H492,2)</f>
        <v>0</v>
      </c>
      <c r="K492" s="224"/>
      <c r="L492" s="44"/>
      <c r="M492" s="225" t="s">
        <v>1</v>
      </c>
      <c r="N492" s="226" t="s">
        <v>44</v>
      </c>
      <c r="O492" s="91"/>
      <c r="P492" s="227">
        <f>O492*H492</f>
        <v>0</v>
      </c>
      <c r="Q492" s="227">
        <v>1.0000000000000001E-05</v>
      </c>
      <c r="R492" s="227">
        <f>Q492*H492</f>
        <v>0.00064440000000000005</v>
      </c>
      <c r="S492" s="227">
        <v>0</v>
      </c>
      <c r="T492" s="22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9" t="s">
        <v>236</v>
      </c>
      <c r="AT492" s="229" t="s">
        <v>157</v>
      </c>
      <c r="AU492" s="229" t="s">
        <v>162</v>
      </c>
      <c r="AY492" s="17" t="s">
        <v>155</v>
      </c>
      <c r="BE492" s="230">
        <f>IF(N492="základní",J492,0)</f>
        <v>0</v>
      </c>
      <c r="BF492" s="230">
        <f>IF(N492="snížená",J492,0)</f>
        <v>0</v>
      </c>
      <c r="BG492" s="230">
        <f>IF(N492="zákl. přenesená",J492,0)</f>
        <v>0</v>
      </c>
      <c r="BH492" s="230">
        <f>IF(N492="sníž. přenesená",J492,0)</f>
        <v>0</v>
      </c>
      <c r="BI492" s="230">
        <f>IF(N492="nulová",J492,0)</f>
        <v>0</v>
      </c>
      <c r="BJ492" s="17" t="s">
        <v>162</v>
      </c>
      <c r="BK492" s="230">
        <f>ROUND(I492*H492,2)</f>
        <v>0</v>
      </c>
      <c r="BL492" s="17" t="s">
        <v>236</v>
      </c>
      <c r="BM492" s="229" t="s">
        <v>793</v>
      </c>
    </row>
    <row r="493" s="13" customFormat="1">
      <c r="A493" s="13"/>
      <c r="B493" s="231"/>
      <c r="C493" s="232"/>
      <c r="D493" s="233" t="s">
        <v>164</v>
      </c>
      <c r="E493" s="234" t="s">
        <v>1</v>
      </c>
      <c r="F493" s="235" t="s">
        <v>794</v>
      </c>
      <c r="G493" s="232"/>
      <c r="H493" s="236">
        <v>21.440000000000001</v>
      </c>
      <c r="I493" s="237"/>
      <c r="J493" s="232"/>
      <c r="K493" s="232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164</v>
      </c>
      <c r="AU493" s="242" t="s">
        <v>162</v>
      </c>
      <c r="AV493" s="13" t="s">
        <v>162</v>
      </c>
      <c r="AW493" s="13" t="s">
        <v>34</v>
      </c>
      <c r="AX493" s="13" t="s">
        <v>78</v>
      </c>
      <c r="AY493" s="242" t="s">
        <v>155</v>
      </c>
    </row>
    <row r="494" s="13" customFormat="1">
      <c r="A494" s="13"/>
      <c r="B494" s="231"/>
      <c r="C494" s="232"/>
      <c r="D494" s="233" t="s">
        <v>164</v>
      </c>
      <c r="E494" s="234" t="s">
        <v>1</v>
      </c>
      <c r="F494" s="235" t="s">
        <v>795</v>
      </c>
      <c r="G494" s="232"/>
      <c r="H494" s="236">
        <v>16.399999999999999</v>
      </c>
      <c r="I494" s="237"/>
      <c r="J494" s="232"/>
      <c r="K494" s="232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164</v>
      </c>
      <c r="AU494" s="242" t="s">
        <v>162</v>
      </c>
      <c r="AV494" s="13" t="s">
        <v>162</v>
      </c>
      <c r="AW494" s="13" t="s">
        <v>34</v>
      </c>
      <c r="AX494" s="13" t="s">
        <v>78</v>
      </c>
      <c r="AY494" s="242" t="s">
        <v>155</v>
      </c>
    </row>
    <row r="495" s="13" customFormat="1">
      <c r="A495" s="13"/>
      <c r="B495" s="231"/>
      <c r="C495" s="232"/>
      <c r="D495" s="233" t="s">
        <v>164</v>
      </c>
      <c r="E495" s="234" t="s">
        <v>1</v>
      </c>
      <c r="F495" s="235" t="s">
        <v>796</v>
      </c>
      <c r="G495" s="232"/>
      <c r="H495" s="236">
        <v>14.6</v>
      </c>
      <c r="I495" s="237"/>
      <c r="J495" s="232"/>
      <c r="K495" s="232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164</v>
      </c>
      <c r="AU495" s="242" t="s">
        <v>162</v>
      </c>
      <c r="AV495" s="13" t="s">
        <v>162</v>
      </c>
      <c r="AW495" s="13" t="s">
        <v>34</v>
      </c>
      <c r="AX495" s="13" t="s">
        <v>78</v>
      </c>
      <c r="AY495" s="242" t="s">
        <v>155</v>
      </c>
    </row>
    <row r="496" s="13" customFormat="1">
      <c r="A496" s="13"/>
      <c r="B496" s="231"/>
      <c r="C496" s="232"/>
      <c r="D496" s="233" t="s">
        <v>164</v>
      </c>
      <c r="E496" s="234" t="s">
        <v>1</v>
      </c>
      <c r="F496" s="235" t="s">
        <v>797</v>
      </c>
      <c r="G496" s="232"/>
      <c r="H496" s="236">
        <v>12</v>
      </c>
      <c r="I496" s="237"/>
      <c r="J496" s="232"/>
      <c r="K496" s="232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164</v>
      </c>
      <c r="AU496" s="242" t="s">
        <v>162</v>
      </c>
      <c r="AV496" s="13" t="s">
        <v>162</v>
      </c>
      <c r="AW496" s="13" t="s">
        <v>34</v>
      </c>
      <c r="AX496" s="13" t="s">
        <v>78</v>
      </c>
      <c r="AY496" s="242" t="s">
        <v>155</v>
      </c>
    </row>
    <row r="497" s="14" customFormat="1">
      <c r="A497" s="14"/>
      <c r="B497" s="243"/>
      <c r="C497" s="244"/>
      <c r="D497" s="233" t="s">
        <v>164</v>
      </c>
      <c r="E497" s="245" t="s">
        <v>1</v>
      </c>
      <c r="F497" s="246" t="s">
        <v>167</v>
      </c>
      <c r="G497" s="244"/>
      <c r="H497" s="247">
        <v>64.439999999999998</v>
      </c>
      <c r="I497" s="248"/>
      <c r="J497" s="244"/>
      <c r="K497" s="244"/>
      <c r="L497" s="249"/>
      <c r="M497" s="250"/>
      <c r="N497" s="251"/>
      <c r="O497" s="251"/>
      <c r="P497" s="251"/>
      <c r="Q497" s="251"/>
      <c r="R497" s="251"/>
      <c r="S497" s="251"/>
      <c r="T497" s="25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3" t="s">
        <v>164</v>
      </c>
      <c r="AU497" s="253" t="s">
        <v>162</v>
      </c>
      <c r="AV497" s="14" t="s">
        <v>161</v>
      </c>
      <c r="AW497" s="14" t="s">
        <v>34</v>
      </c>
      <c r="AX497" s="14" t="s">
        <v>86</v>
      </c>
      <c r="AY497" s="253" t="s">
        <v>155</v>
      </c>
    </row>
    <row r="498" s="2" customFormat="1" ht="16.5" customHeight="1">
      <c r="A498" s="38"/>
      <c r="B498" s="39"/>
      <c r="C498" s="264" t="s">
        <v>798</v>
      </c>
      <c r="D498" s="264" t="s">
        <v>344</v>
      </c>
      <c r="E498" s="265" t="s">
        <v>799</v>
      </c>
      <c r="F498" s="266" t="s">
        <v>800</v>
      </c>
      <c r="G498" s="267" t="s">
        <v>243</v>
      </c>
      <c r="H498" s="268">
        <v>67.662000000000006</v>
      </c>
      <c r="I498" s="269"/>
      <c r="J498" s="270">
        <f>ROUND(I498*H498,2)</f>
        <v>0</v>
      </c>
      <c r="K498" s="271"/>
      <c r="L498" s="272"/>
      <c r="M498" s="273" t="s">
        <v>1</v>
      </c>
      <c r="N498" s="274" t="s">
        <v>44</v>
      </c>
      <c r="O498" s="91"/>
      <c r="P498" s="227">
        <f>O498*H498</f>
        <v>0</v>
      </c>
      <c r="Q498" s="227">
        <v>0.00020000000000000001</v>
      </c>
      <c r="R498" s="227">
        <f>Q498*H498</f>
        <v>0.013532400000000002</v>
      </c>
      <c r="S498" s="227">
        <v>0</v>
      </c>
      <c r="T498" s="228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9" t="s">
        <v>335</v>
      </c>
      <c r="AT498" s="229" t="s">
        <v>344</v>
      </c>
      <c r="AU498" s="229" t="s">
        <v>162</v>
      </c>
      <c r="AY498" s="17" t="s">
        <v>155</v>
      </c>
      <c r="BE498" s="230">
        <f>IF(N498="základní",J498,0)</f>
        <v>0</v>
      </c>
      <c r="BF498" s="230">
        <f>IF(N498="snížená",J498,0)</f>
        <v>0</v>
      </c>
      <c r="BG498" s="230">
        <f>IF(N498="zákl. přenesená",J498,0)</f>
        <v>0</v>
      </c>
      <c r="BH498" s="230">
        <f>IF(N498="sníž. přenesená",J498,0)</f>
        <v>0</v>
      </c>
      <c r="BI498" s="230">
        <f>IF(N498="nulová",J498,0)</f>
        <v>0</v>
      </c>
      <c r="BJ498" s="17" t="s">
        <v>162</v>
      </c>
      <c r="BK498" s="230">
        <f>ROUND(I498*H498,2)</f>
        <v>0</v>
      </c>
      <c r="BL498" s="17" t="s">
        <v>236</v>
      </c>
      <c r="BM498" s="229" t="s">
        <v>801</v>
      </c>
    </row>
    <row r="499" s="13" customFormat="1">
      <c r="A499" s="13"/>
      <c r="B499" s="231"/>
      <c r="C499" s="232"/>
      <c r="D499" s="233" t="s">
        <v>164</v>
      </c>
      <c r="E499" s="234" t="s">
        <v>1</v>
      </c>
      <c r="F499" s="235" t="s">
        <v>802</v>
      </c>
      <c r="G499" s="232"/>
      <c r="H499" s="236">
        <v>64.439999999999998</v>
      </c>
      <c r="I499" s="237"/>
      <c r="J499" s="232"/>
      <c r="K499" s="232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164</v>
      </c>
      <c r="AU499" s="242" t="s">
        <v>162</v>
      </c>
      <c r="AV499" s="13" t="s">
        <v>162</v>
      </c>
      <c r="AW499" s="13" t="s">
        <v>34</v>
      </c>
      <c r="AX499" s="13" t="s">
        <v>86</v>
      </c>
      <c r="AY499" s="242" t="s">
        <v>155</v>
      </c>
    </row>
    <row r="500" s="13" customFormat="1">
      <c r="A500" s="13"/>
      <c r="B500" s="231"/>
      <c r="C500" s="232"/>
      <c r="D500" s="233" t="s">
        <v>164</v>
      </c>
      <c r="E500" s="232"/>
      <c r="F500" s="235" t="s">
        <v>803</v>
      </c>
      <c r="G500" s="232"/>
      <c r="H500" s="236">
        <v>67.662000000000006</v>
      </c>
      <c r="I500" s="237"/>
      <c r="J500" s="232"/>
      <c r="K500" s="232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164</v>
      </c>
      <c r="AU500" s="242" t="s">
        <v>162</v>
      </c>
      <c r="AV500" s="13" t="s">
        <v>162</v>
      </c>
      <c r="AW500" s="13" t="s">
        <v>4</v>
      </c>
      <c r="AX500" s="13" t="s">
        <v>86</v>
      </c>
      <c r="AY500" s="242" t="s">
        <v>155</v>
      </c>
    </row>
    <row r="501" s="2" customFormat="1" ht="16.5" customHeight="1">
      <c r="A501" s="38"/>
      <c r="B501" s="39"/>
      <c r="C501" s="217" t="s">
        <v>804</v>
      </c>
      <c r="D501" s="217" t="s">
        <v>157</v>
      </c>
      <c r="E501" s="218" t="s">
        <v>805</v>
      </c>
      <c r="F501" s="219" t="s">
        <v>806</v>
      </c>
      <c r="G501" s="220" t="s">
        <v>243</v>
      </c>
      <c r="H501" s="221">
        <v>4.2000000000000002</v>
      </c>
      <c r="I501" s="222"/>
      <c r="J501" s="223">
        <f>ROUND(I501*H501,2)</f>
        <v>0</v>
      </c>
      <c r="K501" s="224"/>
      <c r="L501" s="44"/>
      <c r="M501" s="225" t="s">
        <v>1</v>
      </c>
      <c r="N501" s="226" t="s">
        <v>44</v>
      </c>
      <c r="O501" s="91"/>
      <c r="P501" s="227">
        <f>O501*H501</f>
        <v>0</v>
      </c>
      <c r="Q501" s="227">
        <v>0</v>
      </c>
      <c r="R501" s="227">
        <f>Q501*H501</f>
        <v>0</v>
      </c>
      <c r="S501" s="227">
        <v>0</v>
      </c>
      <c r="T501" s="228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9" t="s">
        <v>236</v>
      </c>
      <c r="AT501" s="229" t="s">
        <v>157</v>
      </c>
      <c r="AU501" s="229" t="s">
        <v>162</v>
      </c>
      <c r="AY501" s="17" t="s">
        <v>155</v>
      </c>
      <c r="BE501" s="230">
        <f>IF(N501="základní",J501,0)</f>
        <v>0</v>
      </c>
      <c r="BF501" s="230">
        <f>IF(N501="snížená",J501,0)</f>
        <v>0</v>
      </c>
      <c r="BG501" s="230">
        <f>IF(N501="zákl. přenesená",J501,0)</f>
        <v>0</v>
      </c>
      <c r="BH501" s="230">
        <f>IF(N501="sníž. přenesená",J501,0)</f>
        <v>0</v>
      </c>
      <c r="BI501" s="230">
        <f>IF(N501="nulová",J501,0)</f>
        <v>0</v>
      </c>
      <c r="BJ501" s="17" t="s">
        <v>162</v>
      </c>
      <c r="BK501" s="230">
        <f>ROUND(I501*H501,2)</f>
        <v>0</v>
      </c>
      <c r="BL501" s="17" t="s">
        <v>236</v>
      </c>
      <c r="BM501" s="229" t="s">
        <v>807</v>
      </c>
    </row>
    <row r="502" s="13" customFormat="1">
      <c r="A502" s="13"/>
      <c r="B502" s="231"/>
      <c r="C502" s="232"/>
      <c r="D502" s="233" t="s">
        <v>164</v>
      </c>
      <c r="E502" s="234" t="s">
        <v>1</v>
      </c>
      <c r="F502" s="235" t="s">
        <v>808</v>
      </c>
      <c r="G502" s="232"/>
      <c r="H502" s="236">
        <v>1.8</v>
      </c>
      <c r="I502" s="237"/>
      <c r="J502" s="232"/>
      <c r="K502" s="232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164</v>
      </c>
      <c r="AU502" s="242" t="s">
        <v>162</v>
      </c>
      <c r="AV502" s="13" t="s">
        <v>162</v>
      </c>
      <c r="AW502" s="13" t="s">
        <v>34</v>
      </c>
      <c r="AX502" s="13" t="s">
        <v>78</v>
      </c>
      <c r="AY502" s="242" t="s">
        <v>155</v>
      </c>
    </row>
    <row r="503" s="13" customFormat="1">
      <c r="A503" s="13"/>
      <c r="B503" s="231"/>
      <c r="C503" s="232"/>
      <c r="D503" s="233" t="s">
        <v>164</v>
      </c>
      <c r="E503" s="234" t="s">
        <v>1</v>
      </c>
      <c r="F503" s="235" t="s">
        <v>809</v>
      </c>
      <c r="G503" s="232"/>
      <c r="H503" s="236">
        <v>2.3999999999999999</v>
      </c>
      <c r="I503" s="237"/>
      <c r="J503" s="232"/>
      <c r="K503" s="232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164</v>
      </c>
      <c r="AU503" s="242" t="s">
        <v>162</v>
      </c>
      <c r="AV503" s="13" t="s">
        <v>162</v>
      </c>
      <c r="AW503" s="13" t="s">
        <v>34</v>
      </c>
      <c r="AX503" s="13" t="s">
        <v>78</v>
      </c>
      <c r="AY503" s="242" t="s">
        <v>155</v>
      </c>
    </row>
    <row r="504" s="14" customFormat="1">
      <c r="A504" s="14"/>
      <c r="B504" s="243"/>
      <c r="C504" s="244"/>
      <c r="D504" s="233" t="s">
        <v>164</v>
      </c>
      <c r="E504" s="245" t="s">
        <v>1</v>
      </c>
      <c r="F504" s="246" t="s">
        <v>167</v>
      </c>
      <c r="G504" s="244"/>
      <c r="H504" s="247">
        <v>4.2000000000000002</v>
      </c>
      <c r="I504" s="248"/>
      <c r="J504" s="244"/>
      <c r="K504" s="244"/>
      <c r="L504" s="249"/>
      <c r="M504" s="250"/>
      <c r="N504" s="251"/>
      <c r="O504" s="251"/>
      <c r="P504" s="251"/>
      <c r="Q504" s="251"/>
      <c r="R504" s="251"/>
      <c r="S504" s="251"/>
      <c r="T504" s="25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3" t="s">
        <v>164</v>
      </c>
      <c r="AU504" s="253" t="s">
        <v>162</v>
      </c>
      <c r="AV504" s="14" t="s">
        <v>161</v>
      </c>
      <c r="AW504" s="14" t="s">
        <v>34</v>
      </c>
      <c r="AX504" s="14" t="s">
        <v>86</v>
      </c>
      <c r="AY504" s="253" t="s">
        <v>155</v>
      </c>
    </row>
    <row r="505" s="2" customFormat="1" ht="16.5" customHeight="1">
      <c r="A505" s="38"/>
      <c r="B505" s="39"/>
      <c r="C505" s="264" t="s">
        <v>810</v>
      </c>
      <c r="D505" s="264" t="s">
        <v>344</v>
      </c>
      <c r="E505" s="265" t="s">
        <v>811</v>
      </c>
      <c r="F505" s="266" t="s">
        <v>812</v>
      </c>
      <c r="G505" s="267" t="s">
        <v>243</v>
      </c>
      <c r="H505" s="268">
        <v>4.4100000000000001</v>
      </c>
      <c r="I505" s="269"/>
      <c r="J505" s="270">
        <f>ROUND(I505*H505,2)</f>
        <v>0</v>
      </c>
      <c r="K505" s="271"/>
      <c r="L505" s="272"/>
      <c r="M505" s="273" t="s">
        <v>1</v>
      </c>
      <c r="N505" s="274" t="s">
        <v>44</v>
      </c>
      <c r="O505" s="91"/>
      <c r="P505" s="227">
        <f>O505*H505</f>
        <v>0</v>
      </c>
      <c r="Q505" s="227">
        <v>0.00016000000000000001</v>
      </c>
      <c r="R505" s="227">
        <f>Q505*H505</f>
        <v>0.00070560000000000013</v>
      </c>
      <c r="S505" s="227">
        <v>0</v>
      </c>
      <c r="T505" s="228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9" t="s">
        <v>335</v>
      </c>
      <c r="AT505" s="229" t="s">
        <v>344</v>
      </c>
      <c r="AU505" s="229" t="s">
        <v>162</v>
      </c>
      <c r="AY505" s="17" t="s">
        <v>155</v>
      </c>
      <c r="BE505" s="230">
        <f>IF(N505="základní",J505,0)</f>
        <v>0</v>
      </c>
      <c r="BF505" s="230">
        <f>IF(N505="snížená",J505,0)</f>
        <v>0</v>
      </c>
      <c r="BG505" s="230">
        <f>IF(N505="zákl. přenesená",J505,0)</f>
        <v>0</v>
      </c>
      <c r="BH505" s="230">
        <f>IF(N505="sníž. přenesená",J505,0)</f>
        <v>0</v>
      </c>
      <c r="BI505" s="230">
        <f>IF(N505="nulová",J505,0)</f>
        <v>0</v>
      </c>
      <c r="BJ505" s="17" t="s">
        <v>162</v>
      </c>
      <c r="BK505" s="230">
        <f>ROUND(I505*H505,2)</f>
        <v>0</v>
      </c>
      <c r="BL505" s="17" t="s">
        <v>236</v>
      </c>
      <c r="BM505" s="229" t="s">
        <v>813</v>
      </c>
    </row>
    <row r="506" s="13" customFormat="1">
      <c r="A506" s="13"/>
      <c r="B506" s="231"/>
      <c r="C506" s="232"/>
      <c r="D506" s="233" t="s">
        <v>164</v>
      </c>
      <c r="E506" s="234" t="s">
        <v>1</v>
      </c>
      <c r="F506" s="235" t="s">
        <v>814</v>
      </c>
      <c r="G506" s="232"/>
      <c r="H506" s="236">
        <v>4.2000000000000002</v>
      </c>
      <c r="I506" s="237"/>
      <c r="J506" s="232"/>
      <c r="K506" s="232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164</v>
      </c>
      <c r="AU506" s="242" t="s">
        <v>162</v>
      </c>
      <c r="AV506" s="13" t="s">
        <v>162</v>
      </c>
      <c r="AW506" s="13" t="s">
        <v>34</v>
      </c>
      <c r="AX506" s="13" t="s">
        <v>86</v>
      </c>
      <c r="AY506" s="242" t="s">
        <v>155</v>
      </c>
    </row>
    <row r="507" s="13" customFormat="1">
      <c r="A507" s="13"/>
      <c r="B507" s="231"/>
      <c r="C507" s="232"/>
      <c r="D507" s="233" t="s">
        <v>164</v>
      </c>
      <c r="E507" s="232"/>
      <c r="F507" s="235" t="s">
        <v>815</v>
      </c>
      <c r="G507" s="232"/>
      <c r="H507" s="236">
        <v>4.4100000000000001</v>
      </c>
      <c r="I507" s="237"/>
      <c r="J507" s="232"/>
      <c r="K507" s="232"/>
      <c r="L507" s="238"/>
      <c r="M507" s="239"/>
      <c r="N507" s="240"/>
      <c r="O507" s="240"/>
      <c r="P507" s="240"/>
      <c r="Q507" s="240"/>
      <c r="R507" s="240"/>
      <c r="S507" s="240"/>
      <c r="T507" s="24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2" t="s">
        <v>164</v>
      </c>
      <c r="AU507" s="242" t="s">
        <v>162</v>
      </c>
      <c r="AV507" s="13" t="s">
        <v>162</v>
      </c>
      <c r="AW507" s="13" t="s">
        <v>4</v>
      </c>
      <c r="AX507" s="13" t="s">
        <v>86</v>
      </c>
      <c r="AY507" s="242" t="s">
        <v>155</v>
      </c>
    </row>
    <row r="508" s="2" customFormat="1" ht="24.15" customHeight="1">
      <c r="A508" s="38"/>
      <c r="B508" s="39"/>
      <c r="C508" s="217" t="s">
        <v>816</v>
      </c>
      <c r="D508" s="217" t="s">
        <v>157</v>
      </c>
      <c r="E508" s="218" t="s">
        <v>817</v>
      </c>
      <c r="F508" s="219" t="s">
        <v>818</v>
      </c>
      <c r="G508" s="220" t="s">
        <v>301</v>
      </c>
      <c r="H508" s="221">
        <v>0.254</v>
      </c>
      <c r="I508" s="222"/>
      <c r="J508" s="223">
        <f>ROUND(I508*H508,2)</f>
        <v>0</v>
      </c>
      <c r="K508" s="224"/>
      <c r="L508" s="44"/>
      <c r="M508" s="225" t="s">
        <v>1</v>
      </c>
      <c r="N508" s="226" t="s">
        <v>44</v>
      </c>
      <c r="O508" s="91"/>
      <c r="P508" s="227">
        <f>O508*H508</f>
        <v>0</v>
      </c>
      <c r="Q508" s="227">
        <v>0</v>
      </c>
      <c r="R508" s="227">
        <f>Q508*H508</f>
        <v>0</v>
      </c>
      <c r="S508" s="227">
        <v>0</v>
      </c>
      <c r="T508" s="228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9" t="s">
        <v>236</v>
      </c>
      <c r="AT508" s="229" t="s">
        <v>157</v>
      </c>
      <c r="AU508" s="229" t="s">
        <v>162</v>
      </c>
      <c r="AY508" s="17" t="s">
        <v>155</v>
      </c>
      <c r="BE508" s="230">
        <f>IF(N508="základní",J508,0)</f>
        <v>0</v>
      </c>
      <c r="BF508" s="230">
        <f>IF(N508="snížená",J508,0)</f>
        <v>0</v>
      </c>
      <c r="BG508" s="230">
        <f>IF(N508="zákl. přenesená",J508,0)</f>
        <v>0</v>
      </c>
      <c r="BH508" s="230">
        <f>IF(N508="sníž. přenesená",J508,0)</f>
        <v>0</v>
      </c>
      <c r="BI508" s="230">
        <f>IF(N508="nulová",J508,0)</f>
        <v>0</v>
      </c>
      <c r="BJ508" s="17" t="s">
        <v>162</v>
      </c>
      <c r="BK508" s="230">
        <f>ROUND(I508*H508,2)</f>
        <v>0</v>
      </c>
      <c r="BL508" s="17" t="s">
        <v>236</v>
      </c>
      <c r="BM508" s="229" t="s">
        <v>819</v>
      </c>
    </row>
    <row r="509" s="2" customFormat="1" ht="24.15" customHeight="1">
      <c r="A509" s="38"/>
      <c r="B509" s="39"/>
      <c r="C509" s="217" t="s">
        <v>820</v>
      </c>
      <c r="D509" s="217" t="s">
        <v>157</v>
      </c>
      <c r="E509" s="218" t="s">
        <v>821</v>
      </c>
      <c r="F509" s="219" t="s">
        <v>822</v>
      </c>
      <c r="G509" s="220" t="s">
        <v>301</v>
      </c>
      <c r="H509" s="221">
        <v>0.254</v>
      </c>
      <c r="I509" s="222"/>
      <c r="J509" s="223">
        <f>ROUND(I509*H509,2)</f>
        <v>0</v>
      </c>
      <c r="K509" s="224"/>
      <c r="L509" s="44"/>
      <c r="M509" s="225" t="s">
        <v>1</v>
      </c>
      <c r="N509" s="226" t="s">
        <v>44</v>
      </c>
      <c r="O509" s="91"/>
      <c r="P509" s="227">
        <f>O509*H509</f>
        <v>0</v>
      </c>
      <c r="Q509" s="227">
        <v>0</v>
      </c>
      <c r="R509" s="227">
        <f>Q509*H509</f>
        <v>0</v>
      </c>
      <c r="S509" s="227">
        <v>0</v>
      </c>
      <c r="T509" s="228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9" t="s">
        <v>236</v>
      </c>
      <c r="AT509" s="229" t="s">
        <v>157</v>
      </c>
      <c r="AU509" s="229" t="s">
        <v>162</v>
      </c>
      <c r="AY509" s="17" t="s">
        <v>155</v>
      </c>
      <c r="BE509" s="230">
        <f>IF(N509="základní",J509,0)</f>
        <v>0</v>
      </c>
      <c r="BF509" s="230">
        <f>IF(N509="snížená",J509,0)</f>
        <v>0</v>
      </c>
      <c r="BG509" s="230">
        <f>IF(N509="zákl. přenesená",J509,0)</f>
        <v>0</v>
      </c>
      <c r="BH509" s="230">
        <f>IF(N509="sníž. přenesená",J509,0)</f>
        <v>0</v>
      </c>
      <c r="BI509" s="230">
        <f>IF(N509="nulová",J509,0)</f>
        <v>0</v>
      </c>
      <c r="BJ509" s="17" t="s">
        <v>162</v>
      </c>
      <c r="BK509" s="230">
        <f>ROUND(I509*H509,2)</f>
        <v>0</v>
      </c>
      <c r="BL509" s="17" t="s">
        <v>236</v>
      </c>
      <c r="BM509" s="229" t="s">
        <v>823</v>
      </c>
    </row>
    <row r="510" s="12" customFormat="1" ht="22.8" customHeight="1">
      <c r="A510" s="12"/>
      <c r="B510" s="202"/>
      <c r="C510" s="203"/>
      <c r="D510" s="204" t="s">
        <v>77</v>
      </c>
      <c r="E510" s="215" t="s">
        <v>824</v>
      </c>
      <c r="F510" s="215" t="s">
        <v>825</v>
      </c>
      <c r="G510" s="203"/>
      <c r="H510" s="203"/>
      <c r="I510" s="206"/>
      <c r="J510" s="216">
        <f>BK510</f>
        <v>0</v>
      </c>
      <c r="K510" s="203"/>
      <c r="L510" s="207"/>
      <c r="M510" s="208"/>
      <c r="N510" s="209"/>
      <c r="O510" s="209"/>
      <c r="P510" s="210">
        <f>SUM(P511:P531)</f>
        <v>0</v>
      </c>
      <c r="Q510" s="209"/>
      <c r="R510" s="210">
        <f>SUM(R511:R531)</f>
        <v>0.67473499999999986</v>
      </c>
      <c r="S510" s="209"/>
      <c r="T510" s="211">
        <f>SUM(T511:T531)</f>
        <v>1.1996800000000001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12" t="s">
        <v>162</v>
      </c>
      <c r="AT510" s="213" t="s">
        <v>77</v>
      </c>
      <c r="AU510" s="213" t="s">
        <v>86</v>
      </c>
      <c r="AY510" s="212" t="s">
        <v>155</v>
      </c>
      <c r="BK510" s="214">
        <f>SUM(BK511:BK531)</f>
        <v>0</v>
      </c>
    </row>
    <row r="511" s="2" customFormat="1" ht="16.5" customHeight="1">
      <c r="A511" s="38"/>
      <c r="B511" s="39"/>
      <c r="C511" s="217" t="s">
        <v>826</v>
      </c>
      <c r="D511" s="217" t="s">
        <v>157</v>
      </c>
      <c r="E511" s="218" t="s">
        <v>827</v>
      </c>
      <c r="F511" s="219" t="s">
        <v>828</v>
      </c>
      <c r="G511" s="220" t="s">
        <v>90</v>
      </c>
      <c r="H511" s="221">
        <v>32.799999999999997</v>
      </c>
      <c r="I511" s="222"/>
      <c r="J511" s="223">
        <f>ROUND(I511*H511,2)</f>
        <v>0</v>
      </c>
      <c r="K511" s="224"/>
      <c r="L511" s="44"/>
      <c r="M511" s="225" t="s">
        <v>1</v>
      </c>
      <c r="N511" s="226" t="s">
        <v>44</v>
      </c>
      <c r="O511" s="91"/>
      <c r="P511" s="227">
        <f>O511*H511</f>
        <v>0</v>
      </c>
      <c r="Q511" s="227">
        <v>0.00029999999999999997</v>
      </c>
      <c r="R511" s="227">
        <f>Q511*H511</f>
        <v>0.0098399999999999981</v>
      </c>
      <c r="S511" s="227">
        <v>0</v>
      </c>
      <c r="T511" s="228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9" t="s">
        <v>236</v>
      </c>
      <c r="AT511" s="229" t="s">
        <v>157</v>
      </c>
      <c r="AU511" s="229" t="s">
        <v>162</v>
      </c>
      <c r="AY511" s="17" t="s">
        <v>155</v>
      </c>
      <c r="BE511" s="230">
        <f>IF(N511="základní",J511,0)</f>
        <v>0</v>
      </c>
      <c r="BF511" s="230">
        <f>IF(N511="snížená",J511,0)</f>
        <v>0</v>
      </c>
      <c r="BG511" s="230">
        <f>IF(N511="zákl. přenesená",J511,0)</f>
        <v>0</v>
      </c>
      <c r="BH511" s="230">
        <f>IF(N511="sníž. přenesená",J511,0)</f>
        <v>0</v>
      </c>
      <c r="BI511" s="230">
        <f>IF(N511="nulová",J511,0)</f>
        <v>0</v>
      </c>
      <c r="BJ511" s="17" t="s">
        <v>162</v>
      </c>
      <c r="BK511" s="230">
        <f>ROUND(I511*H511,2)</f>
        <v>0</v>
      </c>
      <c r="BL511" s="17" t="s">
        <v>236</v>
      </c>
      <c r="BM511" s="229" t="s">
        <v>829</v>
      </c>
    </row>
    <row r="512" s="13" customFormat="1">
      <c r="A512" s="13"/>
      <c r="B512" s="231"/>
      <c r="C512" s="232"/>
      <c r="D512" s="233" t="s">
        <v>164</v>
      </c>
      <c r="E512" s="234" t="s">
        <v>1</v>
      </c>
      <c r="F512" s="235" t="s">
        <v>88</v>
      </c>
      <c r="G512" s="232"/>
      <c r="H512" s="236">
        <v>32.799999999999997</v>
      </c>
      <c r="I512" s="237"/>
      <c r="J512" s="232"/>
      <c r="K512" s="232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164</v>
      </c>
      <c r="AU512" s="242" t="s">
        <v>162</v>
      </c>
      <c r="AV512" s="13" t="s">
        <v>162</v>
      </c>
      <c r="AW512" s="13" t="s">
        <v>34</v>
      </c>
      <c r="AX512" s="13" t="s">
        <v>86</v>
      </c>
      <c r="AY512" s="242" t="s">
        <v>155</v>
      </c>
    </row>
    <row r="513" s="2" customFormat="1" ht="24.15" customHeight="1">
      <c r="A513" s="38"/>
      <c r="B513" s="39"/>
      <c r="C513" s="217" t="s">
        <v>830</v>
      </c>
      <c r="D513" s="217" t="s">
        <v>157</v>
      </c>
      <c r="E513" s="218" t="s">
        <v>831</v>
      </c>
      <c r="F513" s="219" t="s">
        <v>832</v>
      </c>
      <c r="G513" s="220" t="s">
        <v>90</v>
      </c>
      <c r="H513" s="221">
        <v>14.720000000000001</v>
      </c>
      <c r="I513" s="222"/>
      <c r="J513" s="223">
        <f>ROUND(I513*H513,2)</f>
        <v>0</v>
      </c>
      <c r="K513" s="224"/>
      <c r="L513" s="44"/>
      <c r="M513" s="225" t="s">
        <v>1</v>
      </c>
      <c r="N513" s="226" t="s">
        <v>44</v>
      </c>
      <c r="O513" s="91"/>
      <c r="P513" s="227">
        <f>O513*H513</f>
        <v>0</v>
      </c>
      <c r="Q513" s="227">
        <v>0</v>
      </c>
      <c r="R513" s="227">
        <f>Q513*H513</f>
        <v>0</v>
      </c>
      <c r="S513" s="227">
        <v>0.081500000000000003</v>
      </c>
      <c r="T513" s="228">
        <f>S513*H513</f>
        <v>1.1996800000000001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236</v>
      </c>
      <c r="AT513" s="229" t="s">
        <v>157</v>
      </c>
      <c r="AU513" s="229" t="s">
        <v>162</v>
      </c>
      <c r="AY513" s="17" t="s">
        <v>155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162</v>
      </c>
      <c r="BK513" s="230">
        <f>ROUND(I513*H513,2)</f>
        <v>0</v>
      </c>
      <c r="BL513" s="17" t="s">
        <v>236</v>
      </c>
      <c r="BM513" s="229" t="s">
        <v>833</v>
      </c>
    </row>
    <row r="514" s="13" customFormat="1">
      <c r="A514" s="13"/>
      <c r="B514" s="231"/>
      <c r="C514" s="232"/>
      <c r="D514" s="233" t="s">
        <v>164</v>
      </c>
      <c r="E514" s="234" t="s">
        <v>1</v>
      </c>
      <c r="F514" s="235" t="s">
        <v>834</v>
      </c>
      <c r="G514" s="232"/>
      <c r="H514" s="236">
        <v>10.560000000000001</v>
      </c>
      <c r="I514" s="237"/>
      <c r="J514" s="232"/>
      <c r="K514" s="232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164</v>
      </c>
      <c r="AU514" s="242" t="s">
        <v>162</v>
      </c>
      <c r="AV514" s="13" t="s">
        <v>162</v>
      </c>
      <c r="AW514" s="13" t="s">
        <v>34</v>
      </c>
      <c r="AX514" s="13" t="s">
        <v>78</v>
      </c>
      <c r="AY514" s="242" t="s">
        <v>155</v>
      </c>
    </row>
    <row r="515" s="13" customFormat="1">
      <c r="A515" s="13"/>
      <c r="B515" s="231"/>
      <c r="C515" s="232"/>
      <c r="D515" s="233" t="s">
        <v>164</v>
      </c>
      <c r="E515" s="234" t="s">
        <v>1</v>
      </c>
      <c r="F515" s="235" t="s">
        <v>835</v>
      </c>
      <c r="G515" s="232"/>
      <c r="H515" s="236">
        <v>4.1600000000000001</v>
      </c>
      <c r="I515" s="237"/>
      <c r="J515" s="232"/>
      <c r="K515" s="232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164</v>
      </c>
      <c r="AU515" s="242" t="s">
        <v>162</v>
      </c>
      <c r="AV515" s="13" t="s">
        <v>162</v>
      </c>
      <c r="AW515" s="13" t="s">
        <v>34</v>
      </c>
      <c r="AX515" s="13" t="s">
        <v>78</v>
      </c>
      <c r="AY515" s="242" t="s">
        <v>155</v>
      </c>
    </row>
    <row r="516" s="14" customFormat="1">
      <c r="A516" s="14"/>
      <c r="B516" s="243"/>
      <c r="C516" s="244"/>
      <c r="D516" s="233" t="s">
        <v>164</v>
      </c>
      <c r="E516" s="245" t="s">
        <v>1</v>
      </c>
      <c r="F516" s="246" t="s">
        <v>167</v>
      </c>
      <c r="G516" s="244"/>
      <c r="H516" s="247">
        <v>14.720000000000001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164</v>
      </c>
      <c r="AU516" s="253" t="s">
        <v>162</v>
      </c>
      <c r="AV516" s="14" t="s">
        <v>161</v>
      </c>
      <c r="AW516" s="14" t="s">
        <v>34</v>
      </c>
      <c r="AX516" s="14" t="s">
        <v>86</v>
      </c>
      <c r="AY516" s="253" t="s">
        <v>155</v>
      </c>
    </row>
    <row r="517" s="2" customFormat="1" ht="33" customHeight="1">
      <c r="A517" s="38"/>
      <c r="B517" s="39"/>
      <c r="C517" s="217" t="s">
        <v>836</v>
      </c>
      <c r="D517" s="217" t="s">
        <v>157</v>
      </c>
      <c r="E517" s="218" t="s">
        <v>837</v>
      </c>
      <c r="F517" s="219" t="s">
        <v>838</v>
      </c>
      <c r="G517" s="220" t="s">
        <v>90</v>
      </c>
      <c r="H517" s="221">
        <v>32.799999999999997</v>
      </c>
      <c r="I517" s="222"/>
      <c r="J517" s="223">
        <f>ROUND(I517*H517,2)</f>
        <v>0</v>
      </c>
      <c r="K517" s="224"/>
      <c r="L517" s="44"/>
      <c r="M517" s="225" t="s">
        <v>1</v>
      </c>
      <c r="N517" s="226" t="s">
        <v>44</v>
      </c>
      <c r="O517" s="91"/>
      <c r="P517" s="227">
        <f>O517*H517</f>
        <v>0</v>
      </c>
      <c r="Q517" s="227">
        <v>0.0060499999999999998</v>
      </c>
      <c r="R517" s="227">
        <f>Q517*H517</f>
        <v>0.19843999999999998</v>
      </c>
      <c r="S517" s="227">
        <v>0</v>
      </c>
      <c r="T517" s="228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9" t="s">
        <v>236</v>
      </c>
      <c r="AT517" s="229" t="s">
        <v>157</v>
      </c>
      <c r="AU517" s="229" t="s">
        <v>162</v>
      </c>
      <c r="AY517" s="17" t="s">
        <v>155</v>
      </c>
      <c r="BE517" s="230">
        <f>IF(N517="základní",J517,0)</f>
        <v>0</v>
      </c>
      <c r="BF517" s="230">
        <f>IF(N517="snížená",J517,0)</f>
        <v>0</v>
      </c>
      <c r="BG517" s="230">
        <f>IF(N517="zákl. přenesená",J517,0)</f>
        <v>0</v>
      </c>
      <c r="BH517" s="230">
        <f>IF(N517="sníž. přenesená",J517,0)</f>
        <v>0</v>
      </c>
      <c r="BI517" s="230">
        <f>IF(N517="nulová",J517,0)</f>
        <v>0</v>
      </c>
      <c r="BJ517" s="17" t="s">
        <v>162</v>
      </c>
      <c r="BK517" s="230">
        <f>ROUND(I517*H517,2)</f>
        <v>0</v>
      </c>
      <c r="BL517" s="17" t="s">
        <v>236</v>
      </c>
      <c r="BM517" s="229" t="s">
        <v>839</v>
      </c>
    </row>
    <row r="518" s="13" customFormat="1">
      <c r="A518" s="13"/>
      <c r="B518" s="231"/>
      <c r="C518" s="232"/>
      <c r="D518" s="233" t="s">
        <v>164</v>
      </c>
      <c r="E518" s="234" t="s">
        <v>1</v>
      </c>
      <c r="F518" s="235" t="s">
        <v>88</v>
      </c>
      <c r="G518" s="232"/>
      <c r="H518" s="236">
        <v>32.799999999999997</v>
      </c>
      <c r="I518" s="237"/>
      <c r="J518" s="232"/>
      <c r="K518" s="232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164</v>
      </c>
      <c r="AU518" s="242" t="s">
        <v>162</v>
      </c>
      <c r="AV518" s="13" t="s">
        <v>162</v>
      </c>
      <c r="AW518" s="13" t="s">
        <v>34</v>
      </c>
      <c r="AX518" s="13" t="s">
        <v>86</v>
      </c>
      <c r="AY518" s="242" t="s">
        <v>155</v>
      </c>
    </row>
    <row r="519" s="2" customFormat="1" ht="16.5" customHeight="1">
      <c r="A519" s="38"/>
      <c r="B519" s="39"/>
      <c r="C519" s="264" t="s">
        <v>840</v>
      </c>
      <c r="D519" s="264" t="s">
        <v>344</v>
      </c>
      <c r="E519" s="265" t="s">
        <v>841</v>
      </c>
      <c r="F519" s="266" t="s">
        <v>842</v>
      </c>
      <c r="G519" s="267" t="s">
        <v>90</v>
      </c>
      <c r="H519" s="268">
        <v>36.079999999999998</v>
      </c>
      <c r="I519" s="269"/>
      <c r="J519" s="270">
        <f>ROUND(I519*H519,2)</f>
        <v>0</v>
      </c>
      <c r="K519" s="271"/>
      <c r="L519" s="272"/>
      <c r="M519" s="273" t="s">
        <v>1</v>
      </c>
      <c r="N519" s="274" t="s">
        <v>44</v>
      </c>
      <c r="O519" s="91"/>
      <c r="P519" s="227">
        <f>O519*H519</f>
        <v>0</v>
      </c>
      <c r="Q519" s="227">
        <v>0.0129</v>
      </c>
      <c r="R519" s="227">
        <f>Q519*H519</f>
        <v>0.46543199999999996</v>
      </c>
      <c r="S519" s="227">
        <v>0</v>
      </c>
      <c r="T519" s="228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335</v>
      </c>
      <c r="AT519" s="229" t="s">
        <v>344</v>
      </c>
      <c r="AU519" s="229" t="s">
        <v>162</v>
      </c>
      <c r="AY519" s="17" t="s">
        <v>155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162</v>
      </c>
      <c r="BK519" s="230">
        <f>ROUND(I519*H519,2)</f>
        <v>0</v>
      </c>
      <c r="BL519" s="17" t="s">
        <v>236</v>
      </c>
      <c r="BM519" s="229" t="s">
        <v>843</v>
      </c>
    </row>
    <row r="520" s="13" customFormat="1">
      <c r="A520" s="13"/>
      <c r="B520" s="231"/>
      <c r="C520" s="232"/>
      <c r="D520" s="233" t="s">
        <v>164</v>
      </c>
      <c r="E520" s="234" t="s">
        <v>1</v>
      </c>
      <c r="F520" s="235" t="s">
        <v>88</v>
      </c>
      <c r="G520" s="232"/>
      <c r="H520" s="236">
        <v>32.799999999999997</v>
      </c>
      <c r="I520" s="237"/>
      <c r="J520" s="232"/>
      <c r="K520" s="232"/>
      <c r="L520" s="238"/>
      <c r="M520" s="239"/>
      <c r="N520" s="240"/>
      <c r="O520" s="240"/>
      <c r="P520" s="240"/>
      <c r="Q520" s="240"/>
      <c r="R520" s="240"/>
      <c r="S520" s="240"/>
      <c r="T520" s="24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2" t="s">
        <v>164</v>
      </c>
      <c r="AU520" s="242" t="s">
        <v>162</v>
      </c>
      <c r="AV520" s="13" t="s">
        <v>162</v>
      </c>
      <c r="AW520" s="13" t="s">
        <v>34</v>
      </c>
      <c r="AX520" s="13" t="s">
        <v>86</v>
      </c>
      <c r="AY520" s="242" t="s">
        <v>155</v>
      </c>
    </row>
    <row r="521" s="13" customFormat="1">
      <c r="A521" s="13"/>
      <c r="B521" s="231"/>
      <c r="C521" s="232"/>
      <c r="D521" s="233" t="s">
        <v>164</v>
      </c>
      <c r="E521" s="232"/>
      <c r="F521" s="235" t="s">
        <v>844</v>
      </c>
      <c r="G521" s="232"/>
      <c r="H521" s="236">
        <v>36.079999999999998</v>
      </c>
      <c r="I521" s="237"/>
      <c r="J521" s="232"/>
      <c r="K521" s="232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164</v>
      </c>
      <c r="AU521" s="242" t="s">
        <v>162</v>
      </c>
      <c r="AV521" s="13" t="s">
        <v>162</v>
      </c>
      <c r="AW521" s="13" t="s">
        <v>4</v>
      </c>
      <c r="AX521" s="13" t="s">
        <v>86</v>
      </c>
      <c r="AY521" s="242" t="s">
        <v>155</v>
      </c>
    </row>
    <row r="522" s="2" customFormat="1" ht="21.75" customHeight="1">
      <c r="A522" s="38"/>
      <c r="B522" s="39"/>
      <c r="C522" s="217" t="s">
        <v>845</v>
      </c>
      <c r="D522" s="217" t="s">
        <v>157</v>
      </c>
      <c r="E522" s="218" t="s">
        <v>846</v>
      </c>
      <c r="F522" s="219" t="s">
        <v>847</v>
      </c>
      <c r="G522" s="220" t="s">
        <v>243</v>
      </c>
      <c r="H522" s="221">
        <v>0.90000000000000002</v>
      </c>
      <c r="I522" s="222"/>
      <c r="J522" s="223">
        <f>ROUND(I522*H522,2)</f>
        <v>0</v>
      </c>
      <c r="K522" s="224"/>
      <c r="L522" s="44"/>
      <c r="M522" s="225" t="s">
        <v>1</v>
      </c>
      <c r="N522" s="226" t="s">
        <v>44</v>
      </c>
      <c r="O522" s="91"/>
      <c r="P522" s="227">
        <f>O522*H522</f>
        <v>0</v>
      </c>
      <c r="Q522" s="227">
        <v>0.00055000000000000003</v>
      </c>
      <c r="R522" s="227">
        <f>Q522*H522</f>
        <v>0.000495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236</v>
      </c>
      <c r="AT522" s="229" t="s">
        <v>157</v>
      </c>
      <c r="AU522" s="229" t="s">
        <v>162</v>
      </c>
      <c r="AY522" s="17" t="s">
        <v>155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162</v>
      </c>
      <c r="BK522" s="230">
        <f>ROUND(I522*H522,2)</f>
        <v>0</v>
      </c>
      <c r="BL522" s="17" t="s">
        <v>236</v>
      </c>
      <c r="BM522" s="229" t="s">
        <v>848</v>
      </c>
    </row>
    <row r="523" s="13" customFormat="1">
      <c r="A523" s="13"/>
      <c r="B523" s="231"/>
      <c r="C523" s="232"/>
      <c r="D523" s="233" t="s">
        <v>164</v>
      </c>
      <c r="E523" s="234" t="s">
        <v>1</v>
      </c>
      <c r="F523" s="235" t="s">
        <v>849</v>
      </c>
      <c r="G523" s="232"/>
      <c r="H523" s="236">
        <v>0.90000000000000002</v>
      </c>
      <c r="I523" s="237"/>
      <c r="J523" s="232"/>
      <c r="K523" s="232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164</v>
      </c>
      <c r="AU523" s="242" t="s">
        <v>162</v>
      </c>
      <c r="AV523" s="13" t="s">
        <v>162</v>
      </c>
      <c r="AW523" s="13" t="s">
        <v>34</v>
      </c>
      <c r="AX523" s="13" t="s">
        <v>86</v>
      </c>
      <c r="AY523" s="242" t="s">
        <v>155</v>
      </c>
    </row>
    <row r="524" s="2" customFormat="1" ht="16.5" customHeight="1">
      <c r="A524" s="38"/>
      <c r="B524" s="39"/>
      <c r="C524" s="217" t="s">
        <v>850</v>
      </c>
      <c r="D524" s="217" t="s">
        <v>157</v>
      </c>
      <c r="E524" s="218" t="s">
        <v>851</v>
      </c>
      <c r="F524" s="219" t="s">
        <v>852</v>
      </c>
      <c r="G524" s="220" t="s">
        <v>243</v>
      </c>
      <c r="H524" s="221">
        <v>17.600000000000001</v>
      </c>
      <c r="I524" s="222"/>
      <c r="J524" s="223">
        <f>ROUND(I524*H524,2)</f>
        <v>0</v>
      </c>
      <c r="K524" s="224"/>
      <c r="L524" s="44"/>
      <c r="M524" s="225" t="s">
        <v>1</v>
      </c>
      <c r="N524" s="226" t="s">
        <v>44</v>
      </c>
      <c r="O524" s="91"/>
      <c r="P524" s="227">
        <f>O524*H524</f>
        <v>0</v>
      </c>
      <c r="Q524" s="227">
        <v>3.0000000000000001E-05</v>
      </c>
      <c r="R524" s="227">
        <f>Q524*H524</f>
        <v>0.00052800000000000004</v>
      </c>
      <c r="S524" s="227">
        <v>0</v>
      </c>
      <c r="T524" s="228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9" t="s">
        <v>236</v>
      </c>
      <c r="AT524" s="229" t="s">
        <v>157</v>
      </c>
      <c r="AU524" s="229" t="s">
        <v>162</v>
      </c>
      <c r="AY524" s="17" t="s">
        <v>155</v>
      </c>
      <c r="BE524" s="230">
        <f>IF(N524="základní",J524,0)</f>
        <v>0</v>
      </c>
      <c r="BF524" s="230">
        <f>IF(N524="snížená",J524,0)</f>
        <v>0</v>
      </c>
      <c r="BG524" s="230">
        <f>IF(N524="zákl. přenesená",J524,0)</f>
        <v>0</v>
      </c>
      <c r="BH524" s="230">
        <f>IF(N524="sníž. přenesená",J524,0)</f>
        <v>0</v>
      </c>
      <c r="BI524" s="230">
        <f>IF(N524="nulová",J524,0)</f>
        <v>0</v>
      </c>
      <c r="BJ524" s="17" t="s">
        <v>162</v>
      </c>
      <c r="BK524" s="230">
        <f>ROUND(I524*H524,2)</f>
        <v>0</v>
      </c>
      <c r="BL524" s="17" t="s">
        <v>236</v>
      </c>
      <c r="BM524" s="229" t="s">
        <v>853</v>
      </c>
    </row>
    <row r="525" s="13" customFormat="1">
      <c r="A525" s="13"/>
      <c r="B525" s="231"/>
      <c r="C525" s="232"/>
      <c r="D525" s="233" t="s">
        <v>164</v>
      </c>
      <c r="E525" s="234" t="s">
        <v>1</v>
      </c>
      <c r="F525" s="235" t="s">
        <v>854</v>
      </c>
      <c r="G525" s="232"/>
      <c r="H525" s="236">
        <v>8.8000000000000007</v>
      </c>
      <c r="I525" s="237"/>
      <c r="J525" s="232"/>
      <c r="K525" s="232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164</v>
      </c>
      <c r="AU525" s="242" t="s">
        <v>162</v>
      </c>
      <c r="AV525" s="13" t="s">
        <v>162</v>
      </c>
      <c r="AW525" s="13" t="s">
        <v>34</v>
      </c>
      <c r="AX525" s="13" t="s">
        <v>78</v>
      </c>
      <c r="AY525" s="242" t="s">
        <v>155</v>
      </c>
    </row>
    <row r="526" s="13" customFormat="1">
      <c r="A526" s="13"/>
      <c r="B526" s="231"/>
      <c r="C526" s="232"/>
      <c r="D526" s="233" t="s">
        <v>164</v>
      </c>
      <c r="E526" s="234" t="s">
        <v>1</v>
      </c>
      <c r="F526" s="235" t="s">
        <v>855</v>
      </c>
      <c r="G526" s="232"/>
      <c r="H526" s="236">
        <v>8.8000000000000007</v>
      </c>
      <c r="I526" s="237"/>
      <c r="J526" s="232"/>
      <c r="K526" s="232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164</v>
      </c>
      <c r="AU526" s="242" t="s">
        <v>162</v>
      </c>
      <c r="AV526" s="13" t="s">
        <v>162</v>
      </c>
      <c r="AW526" s="13" t="s">
        <v>34</v>
      </c>
      <c r="AX526" s="13" t="s">
        <v>78</v>
      </c>
      <c r="AY526" s="242" t="s">
        <v>155</v>
      </c>
    </row>
    <row r="527" s="14" customFormat="1">
      <c r="A527" s="14"/>
      <c r="B527" s="243"/>
      <c r="C527" s="244"/>
      <c r="D527" s="233" t="s">
        <v>164</v>
      </c>
      <c r="E527" s="245" t="s">
        <v>1</v>
      </c>
      <c r="F527" s="246" t="s">
        <v>167</v>
      </c>
      <c r="G527" s="244"/>
      <c r="H527" s="247">
        <v>17.600000000000001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164</v>
      </c>
      <c r="AU527" s="253" t="s">
        <v>162</v>
      </c>
      <c r="AV527" s="14" t="s">
        <v>161</v>
      </c>
      <c r="AW527" s="14" t="s">
        <v>34</v>
      </c>
      <c r="AX527" s="14" t="s">
        <v>86</v>
      </c>
      <c r="AY527" s="253" t="s">
        <v>155</v>
      </c>
    </row>
    <row r="528" s="2" customFormat="1" ht="16.5" customHeight="1">
      <c r="A528" s="38"/>
      <c r="B528" s="39"/>
      <c r="C528" s="217" t="s">
        <v>856</v>
      </c>
      <c r="D528" s="217" t="s">
        <v>157</v>
      </c>
      <c r="E528" s="218" t="s">
        <v>857</v>
      </c>
      <c r="F528" s="219" t="s">
        <v>858</v>
      </c>
      <c r="G528" s="220" t="s">
        <v>160</v>
      </c>
      <c r="H528" s="221">
        <v>4</v>
      </c>
      <c r="I528" s="222"/>
      <c r="J528" s="223">
        <f>ROUND(I528*H528,2)</f>
        <v>0</v>
      </c>
      <c r="K528" s="224"/>
      <c r="L528" s="44"/>
      <c r="M528" s="225" t="s">
        <v>1</v>
      </c>
      <c r="N528" s="226" t="s">
        <v>44</v>
      </c>
      <c r="O528" s="91"/>
      <c r="P528" s="227">
        <f>O528*H528</f>
        <v>0</v>
      </c>
      <c r="Q528" s="227">
        <v>0</v>
      </c>
      <c r="R528" s="227">
        <f>Q528*H528</f>
        <v>0</v>
      </c>
      <c r="S528" s="227">
        <v>0</v>
      </c>
      <c r="T528" s="228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9" t="s">
        <v>236</v>
      </c>
      <c r="AT528" s="229" t="s">
        <v>157</v>
      </c>
      <c r="AU528" s="229" t="s">
        <v>162</v>
      </c>
      <c r="AY528" s="17" t="s">
        <v>155</v>
      </c>
      <c r="BE528" s="230">
        <f>IF(N528="základní",J528,0)</f>
        <v>0</v>
      </c>
      <c r="BF528" s="230">
        <f>IF(N528="snížená",J528,0)</f>
        <v>0</v>
      </c>
      <c r="BG528" s="230">
        <f>IF(N528="zákl. přenesená",J528,0)</f>
        <v>0</v>
      </c>
      <c r="BH528" s="230">
        <f>IF(N528="sníž. přenesená",J528,0)</f>
        <v>0</v>
      </c>
      <c r="BI528" s="230">
        <f>IF(N528="nulová",J528,0)</f>
        <v>0</v>
      </c>
      <c r="BJ528" s="17" t="s">
        <v>162</v>
      </c>
      <c r="BK528" s="230">
        <f>ROUND(I528*H528,2)</f>
        <v>0</v>
      </c>
      <c r="BL528" s="17" t="s">
        <v>236</v>
      </c>
      <c r="BM528" s="229" t="s">
        <v>859</v>
      </c>
    </row>
    <row r="529" s="13" customFormat="1">
      <c r="A529" s="13"/>
      <c r="B529" s="231"/>
      <c r="C529" s="232"/>
      <c r="D529" s="233" t="s">
        <v>164</v>
      </c>
      <c r="E529" s="234" t="s">
        <v>1</v>
      </c>
      <c r="F529" s="235" t="s">
        <v>860</v>
      </c>
      <c r="G529" s="232"/>
      <c r="H529" s="236">
        <v>4</v>
      </c>
      <c r="I529" s="237"/>
      <c r="J529" s="232"/>
      <c r="K529" s="232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164</v>
      </c>
      <c r="AU529" s="242" t="s">
        <v>162</v>
      </c>
      <c r="AV529" s="13" t="s">
        <v>162</v>
      </c>
      <c r="AW529" s="13" t="s">
        <v>34</v>
      </c>
      <c r="AX529" s="13" t="s">
        <v>86</v>
      </c>
      <c r="AY529" s="242" t="s">
        <v>155</v>
      </c>
    </row>
    <row r="530" s="2" customFormat="1" ht="24.15" customHeight="1">
      <c r="A530" s="38"/>
      <c r="B530" s="39"/>
      <c r="C530" s="217" t="s">
        <v>861</v>
      </c>
      <c r="D530" s="217" t="s">
        <v>157</v>
      </c>
      <c r="E530" s="218" t="s">
        <v>862</v>
      </c>
      <c r="F530" s="219" t="s">
        <v>863</v>
      </c>
      <c r="G530" s="220" t="s">
        <v>301</v>
      </c>
      <c r="H530" s="221">
        <v>0.67500000000000004</v>
      </c>
      <c r="I530" s="222"/>
      <c r="J530" s="223">
        <f>ROUND(I530*H530,2)</f>
        <v>0</v>
      </c>
      <c r="K530" s="224"/>
      <c r="L530" s="44"/>
      <c r="M530" s="225" t="s">
        <v>1</v>
      </c>
      <c r="N530" s="226" t="s">
        <v>44</v>
      </c>
      <c r="O530" s="91"/>
      <c r="P530" s="227">
        <f>O530*H530</f>
        <v>0</v>
      </c>
      <c r="Q530" s="227">
        <v>0</v>
      </c>
      <c r="R530" s="227">
        <f>Q530*H530</f>
        <v>0</v>
      </c>
      <c r="S530" s="227">
        <v>0</v>
      </c>
      <c r="T530" s="228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9" t="s">
        <v>236</v>
      </c>
      <c r="AT530" s="229" t="s">
        <v>157</v>
      </c>
      <c r="AU530" s="229" t="s">
        <v>162</v>
      </c>
      <c r="AY530" s="17" t="s">
        <v>155</v>
      </c>
      <c r="BE530" s="230">
        <f>IF(N530="základní",J530,0)</f>
        <v>0</v>
      </c>
      <c r="BF530" s="230">
        <f>IF(N530="snížená",J530,0)</f>
        <v>0</v>
      </c>
      <c r="BG530" s="230">
        <f>IF(N530="zákl. přenesená",J530,0)</f>
        <v>0</v>
      </c>
      <c r="BH530" s="230">
        <f>IF(N530="sníž. přenesená",J530,0)</f>
        <v>0</v>
      </c>
      <c r="BI530" s="230">
        <f>IF(N530="nulová",J530,0)</f>
        <v>0</v>
      </c>
      <c r="BJ530" s="17" t="s">
        <v>162</v>
      </c>
      <c r="BK530" s="230">
        <f>ROUND(I530*H530,2)</f>
        <v>0</v>
      </c>
      <c r="BL530" s="17" t="s">
        <v>236</v>
      </c>
      <c r="BM530" s="229" t="s">
        <v>864</v>
      </c>
    </row>
    <row r="531" s="2" customFormat="1" ht="24.15" customHeight="1">
      <c r="A531" s="38"/>
      <c r="B531" s="39"/>
      <c r="C531" s="217" t="s">
        <v>865</v>
      </c>
      <c r="D531" s="217" t="s">
        <v>157</v>
      </c>
      <c r="E531" s="218" t="s">
        <v>866</v>
      </c>
      <c r="F531" s="219" t="s">
        <v>867</v>
      </c>
      <c r="G531" s="220" t="s">
        <v>301</v>
      </c>
      <c r="H531" s="221">
        <v>0.67500000000000004</v>
      </c>
      <c r="I531" s="222"/>
      <c r="J531" s="223">
        <f>ROUND(I531*H531,2)</f>
        <v>0</v>
      </c>
      <c r="K531" s="224"/>
      <c r="L531" s="44"/>
      <c r="M531" s="225" t="s">
        <v>1</v>
      </c>
      <c r="N531" s="226" t="s">
        <v>44</v>
      </c>
      <c r="O531" s="91"/>
      <c r="P531" s="227">
        <f>O531*H531</f>
        <v>0</v>
      </c>
      <c r="Q531" s="227">
        <v>0</v>
      </c>
      <c r="R531" s="227">
        <f>Q531*H531</f>
        <v>0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236</v>
      </c>
      <c r="AT531" s="229" t="s">
        <v>157</v>
      </c>
      <c r="AU531" s="229" t="s">
        <v>162</v>
      </c>
      <c r="AY531" s="17" t="s">
        <v>155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162</v>
      </c>
      <c r="BK531" s="230">
        <f>ROUND(I531*H531,2)</f>
        <v>0</v>
      </c>
      <c r="BL531" s="17" t="s">
        <v>236</v>
      </c>
      <c r="BM531" s="229" t="s">
        <v>868</v>
      </c>
    </row>
    <row r="532" s="12" customFormat="1" ht="22.8" customHeight="1">
      <c r="A532" s="12"/>
      <c r="B532" s="202"/>
      <c r="C532" s="203"/>
      <c r="D532" s="204" t="s">
        <v>77</v>
      </c>
      <c r="E532" s="215" t="s">
        <v>869</v>
      </c>
      <c r="F532" s="215" t="s">
        <v>870</v>
      </c>
      <c r="G532" s="203"/>
      <c r="H532" s="203"/>
      <c r="I532" s="206"/>
      <c r="J532" s="216">
        <f>BK532</f>
        <v>0</v>
      </c>
      <c r="K532" s="203"/>
      <c r="L532" s="207"/>
      <c r="M532" s="208"/>
      <c r="N532" s="209"/>
      <c r="O532" s="209"/>
      <c r="P532" s="210">
        <f>SUM(P533:P541)</f>
        <v>0</v>
      </c>
      <c r="Q532" s="209"/>
      <c r="R532" s="210">
        <f>SUM(R533:R541)</f>
        <v>0.00058</v>
      </c>
      <c r="S532" s="209"/>
      <c r="T532" s="211">
        <f>SUM(T533:T541)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2" t="s">
        <v>162</v>
      </c>
      <c r="AT532" s="213" t="s">
        <v>77</v>
      </c>
      <c r="AU532" s="213" t="s">
        <v>86</v>
      </c>
      <c r="AY532" s="212" t="s">
        <v>155</v>
      </c>
      <c r="BK532" s="214">
        <f>SUM(BK533:BK541)</f>
        <v>0</v>
      </c>
    </row>
    <row r="533" s="2" customFormat="1" ht="24.15" customHeight="1">
      <c r="A533" s="38"/>
      <c r="B533" s="39"/>
      <c r="C533" s="217" t="s">
        <v>871</v>
      </c>
      <c r="D533" s="217" t="s">
        <v>157</v>
      </c>
      <c r="E533" s="218" t="s">
        <v>872</v>
      </c>
      <c r="F533" s="219" t="s">
        <v>873</v>
      </c>
      <c r="G533" s="220" t="s">
        <v>243</v>
      </c>
      <c r="H533" s="221">
        <v>11.6</v>
      </c>
      <c r="I533" s="222"/>
      <c r="J533" s="223">
        <f>ROUND(I533*H533,2)</f>
        <v>0</v>
      </c>
      <c r="K533" s="224"/>
      <c r="L533" s="44"/>
      <c r="M533" s="225" t="s">
        <v>1</v>
      </c>
      <c r="N533" s="226" t="s">
        <v>44</v>
      </c>
      <c r="O533" s="91"/>
      <c r="P533" s="227">
        <f>O533*H533</f>
        <v>0</v>
      </c>
      <c r="Q533" s="227">
        <v>2.0000000000000002E-05</v>
      </c>
      <c r="R533" s="227">
        <f>Q533*H533</f>
        <v>0.000232</v>
      </c>
      <c r="S533" s="227">
        <v>0</v>
      </c>
      <c r="T533" s="22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9" t="s">
        <v>236</v>
      </c>
      <c r="AT533" s="229" t="s">
        <v>157</v>
      </c>
      <c r="AU533" s="229" t="s">
        <v>162</v>
      </c>
      <c r="AY533" s="17" t="s">
        <v>155</v>
      </c>
      <c r="BE533" s="230">
        <f>IF(N533="základní",J533,0)</f>
        <v>0</v>
      </c>
      <c r="BF533" s="230">
        <f>IF(N533="snížená",J533,0)</f>
        <v>0</v>
      </c>
      <c r="BG533" s="230">
        <f>IF(N533="zákl. přenesená",J533,0)</f>
        <v>0</v>
      </c>
      <c r="BH533" s="230">
        <f>IF(N533="sníž. přenesená",J533,0)</f>
        <v>0</v>
      </c>
      <c r="BI533" s="230">
        <f>IF(N533="nulová",J533,0)</f>
        <v>0</v>
      </c>
      <c r="BJ533" s="17" t="s">
        <v>162</v>
      </c>
      <c r="BK533" s="230">
        <f>ROUND(I533*H533,2)</f>
        <v>0</v>
      </c>
      <c r="BL533" s="17" t="s">
        <v>236</v>
      </c>
      <c r="BM533" s="229" t="s">
        <v>874</v>
      </c>
    </row>
    <row r="534" s="15" customFormat="1">
      <c r="A534" s="15"/>
      <c r="B534" s="254"/>
      <c r="C534" s="255"/>
      <c r="D534" s="233" t="s">
        <v>164</v>
      </c>
      <c r="E534" s="256" t="s">
        <v>1</v>
      </c>
      <c r="F534" s="257" t="s">
        <v>487</v>
      </c>
      <c r="G534" s="255"/>
      <c r="H534" s="256" t="s">
        <v>1</v>
      </c>
      <c r="I534" s="258"/>
      <c r="J534" s="255"/>
      <c r="K534" s="255"/>
      <c r="L534" s="259"/>
      <c r="M534" s="260"/>
      <c r="N534" s="261"/>
      <c r="O534" s="261"/>
      <c r="P534" s="261"/>
      <c r="Q534" s="261"/>
      <c r="R534" s="261"/>
      <c r="S534" s="261"/>
      <c r="T534" s="262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3" t="s">
        <v>164</v>
      </c>
      <c r="AU534" s="263" t="s">
        <v>162</v>
      </c>
      <c r="AV534" s="15" t="s">
        <v>86</v>
      </c>
      <c r="AW534" s="15" t="s">
        <v>34</v>
      </c>
      <c r="AX534" s="15" t="s">
        <v>78</v>
      </c>
      <c r="AY534" s="263" t="s">
        <v>155</v>
      </c>
    </row>
    <row r="535" s="13" customFormat="1">
      <c r="A535" s="13"/>
      <c r="B535" s="231"/>
      <c r="C535" s="232"/>
      <c r="D535" s="233" t="s">
        <v>164</v>
      </c>
      <c r="E535" s="234" t="s">
        <v>1</v>
      </c>
      <c r="F535" s="235" t="s">
        <v>488</v>
      </c>
      <c r="G535" s="232"/>
      <c r="H535" s="236">
        <v>2</v>
      </c>
      <c r="I535" s="237"/>
      <c r="J535" s="232"/>
      <c r="K535" s="232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164</v>
      </c>
      <c r="AU535" s="242" t="s">
        <v>162</v>
      </c>
      <c r="AV535" s="13" t="s">
        <v>162</v>
      </c>
      <c r="AW535" s="13" t="s">
        <v>34</v>
      </c>
      <c r="AX535" s="13" t="s">
        <v>78</v>
      </c>
      <c r="AY535" s="242" t="s">
        <v>155</v>
      </c>
    </row>
    <row r="536" s="13" customFormat="1">
      <c r="A536" s="13"/>
      <c r="B536" s="231"/>
      <c r="C536" s="232"/>
      <c r="D536" s="233" t="s">
        <v>164</v>
      </c>
      <c r="E536" s="234" t="s">
        <v>1</v>
      </c>
      <c r="F536" s="235" t="s">
        <v>489</v>
      </c>
      <c r="G536" s="232"/>
      <c r="H536" s="236">
        <v>3.6000000000000001</v>
      </c>
      <c r="I536" s="237"/>
      <c r="J536" s="232"/>
      <c r="K536" s="232"/>
      <c r="L536" s="238"/>
      <c r="M536" s="239"/>
      <c r="N536" s="240"/>
      <c r="O536" s="240"/>
      <c r="P536" s="240"/>
      <c r="Q536" s="240"/>
      <c r="R536" s="240"/>
      <c r="S536" s="240"/>
      <c r="T536" s="24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2" t="s">
        <v>164</v>
      </c>
      <c r="AU536" s="242" t="s">
        <v>162</v>
      </c>
      <c r="AV536" s="13" t="s">
        <v>162</v>
      </c>
      <c r="AW536" s="13" t="s">
        <v>34</v>
      </c>
      <c r="AX536" s="13" t="s">
        <v>78</v>
      </c>
      <c r="AY536" s="242" t="s">
        <v>155</v>
      </c>
    </row>
    <row r="537" s="13" customFormat="1">
      <c r="A537" s="13"/>
      <c r="B537" s="231"/>
      <c r="C537" s="232"/>
      <c r="D537" s="233" t="s">
        <v>164</v>
      </c>
      <c r="E537" s="234" t="s">
        <v>1</v>
      </c>
      <c r="F537" s="235" t="s">
        <v>490</v>
      </c>
      <c r="G537" s="232"/>
      <c r="H537" s="236">
        <v>3</v>
      </c>
      <c r="I537" s="237"/>
      <c r="J537" s="232"/>
      <c r="K537" s="232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164</v>
      </c>
      <c r="AU537" s="242" t="s">
        <v>162</v>
      </c>
      <c r="AV537" s="13" t="s">
        <v>162</v>
      </c>
      <c r="AW537" s="13" t="s">
        <v>34</v>
      </c>
      <c r="AX537" s="13" t="s">
        <v>78</v>
      </c>
      <c r="AY537" s="242" t="s">
        <v>155</v>
      </c>
    </row>
    <row r="538" s="13" customFormat="1">
      <c r="A538" s="13"/>
      <c r="B538" s="231"/>
      <c r="C538" s="232"/>
      <c r="D538" s="233" t="s">
        <v>164</v>
      </c>
      <c r="E538" s="234" t="s">
        <v>1</v>
      </c>
      <c r="F538" s="235" t="s">
        <v>490</v>
      </c>
      <c r="G538" s="232"/>
      <c r="H538" s="236">
        <v>3</v>
      </c>
      <c r="I538" s="237"/>
      <c r="J538" s="232"/>
      <c r="K538" s="232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164</v>
      </c>
      <c r="AU538" s="242" t="s">
        <v>162</v>
      </c>
      <c r="AV538" s="13" t="s">
        <v>162</v>
      </c>
      <c r="AW538" s="13" t="s">
        <v>34</v>
      </c>
      <c r="AX538" s="13" t="s">
        <v>78</v>
      </c>
      <c r="AY538" s="242" t="s">
        <v>155</v>
      </c>
    </row>
    <row r="539" s="14" customFormat="1">
      <c r="A539" s="14"/>
      <c r="B539" s="243"/>
      <c r="C539" s="244"/>
      <c r="D539" s="233" t="s">
        <v>164</v>
      </c>
      <c r="E539" s="245" t="s">
        <v>1</v>
      </c>
      <c r="F539" s="246" t="s">
        <v>167</v>
      </c>
      <c r="G539" s="244"/>
      <c r="H539" s="247">
        <v>11.6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3" t="s">
        <v>164</v>
      </c>
      <c r="AU539" s="253" t="s">
        <v>162</v>
      </c>
      <c r="AV539" s="14" t="s">
        <v>161</v>
      </c>
      <c r="AW539" s="14" t="s">
        <v>34</v>
      </c>
      <c r="AX539" s="14" t="s">
        <v>86</v>
      </c>
      <c r="AY539" s="253" t="s">
        <v>155</v>
      </c>
    </row>
    <row r="540" s="2" customFormat="1" ht="24.15" customHeight="1">
      <c r="A540" s="38"/>
      <c r="B540" s="39"/>
      <c r="C540" s="217" t="s">
        <v>875</v>
      </c>
      <c r="D540" s="217" t="s">
        <v>157</v>
      </c>
      <c r="E540" s="218" t="s">
        <v>876</v>
      </c>
      <c r="F540" s="219" t="s">
        <v>877</v>
      </c>
      <c r="G540" s="220" t="s">
        <v>243</v>
      </c>
      <c r="H540" s="221">
        <v>11.6</v>
      </c>
      <c r="I540" s="222"/>
      <c r="J540" s="223">
        <f>ROUND(I540*H540,2)</f>
        <v>0</v>
      </c>
      <c r="K540" s="224"/>
      <c r="L540" s="44"/>
      <c r="M540" s="225" t="s">
        <v>1</v>
      </c>
      <c r="N540" s="226" t="s">
        <v>44</v>
      </c>
      <c r="O540" s="91"/>
      <c r="P540" s="227">
        <f>O540*H540</f>
        <v>0</v>
      </c>
      <c r="Q540" s="227">
        <v>3.0000000000000001E-05</v>
      </c>
      <c r="R540" s="227">
        <f>Q540*H540</f>
        <v>0.000348</v>
      </c>
      <c r="S540" s="227">
        <v>0</v>
      </c>
      <c r="T540" s="228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9" t="s">
        <v>236</v>
      </c>
      <c r="AT540" s="229" t="s">
        <v>157</v>
      </c>
      <c r="AU540" s="229" t="s">
        <v>162</v>
      </c>
      <c r="AY540" s="17" t="s">
        <v>155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162</v>
      </c>
      <c r="BK540" s="230">
        <f>ROUND(I540*H540,2)</f>
        <v>0</v>
      </c>
      <c r="BL540" s="17" t="s">
        <v>236</v>
      </c>
      <c r="BM540" s="229" t="s">
        <v>878</v>
      </c>
    </row>
    <row r="541" s="13" customFormat="1">
      <c r="A541" s="13"/>
      <c r="B541" s="231"/>
      <c r="C541" s="232"/>
      <c r="D541" s="233" t="s">
        <v>164</v>
      </c>
      <c r="E541" s="234" t="s">
        <v>1</v>
      </c>
      <c r="F541" s="235" t="s">
        <v>879</v>
      </c>
      <c r="G541" s="232"/>
      <c r="H541" s="236">
        <v>11.6</v>
      </c>
      <c r="I541" s="237"/>
      <c r="J541" s="232"/>
      <c r="K541" s="232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164</v>
      </c>
      <c r="AU541" s="242" t="s">
        <v>162</v>
      </c>
      <c r="AV541" s="13" t="s">
        <v>162</v>
      </c>
      <c r="AW541" s="13" t="s">
        <v>34</v>
      </c>
      <c r="AX541" s="13" t="s">
        <v>86</v>
      </c>
      <c r="AY541" s="242" t="s">
        <v>155</v>
      </c>
    </row>
    <row r="542" s="12" customFormat="1" ht="22.8" customHeight="1">
      <c r="A542" s="12"/>
      <c r="B542" s="202"/>
      <c r="C542" s="203"/>
      <c r="D542" s="204" t="s">
        <v>77</v>
      </c>
      <c r="E542" s="215" t="s">
        <v>880</v>
      </c>
      <c r="F542" s="215" t="s">
        <v>881</v>
      </c>
      <c r="G542" s="203"/>
      <c r="H542" s="203"/>
      <c r="I542" s="206"/>
      <c r="J542" s="216">
        <f>BK542</f>
        <v>0</v>
      </c>
      <c r="K542" s="203"/>
      <c r="L542" s="207"/>
      <c r="M542" s="208"/>
      <c r="N542" s="209"/>
      <c r="O542" s="209"/>
      <c r="P542" s="210">
        <f>SUM(P543:P582)</f>
        <v>0</v>
      </c>
      <c r="Q542" s="209"/>
      <c r="R542" s="210">
        <f>SUM(R543:R582)</f>
        <v>0.32035206999999999</v>
      </c>
      <c r="S542" s="209"/>
      <c r="T542" s="211">
        <f>SUM(T543:T582)</f>
        <v>0.098686880000000005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12" t="s">
        <v>162</v>
      </c>
      <c r="AT542" s="213" t="s">
        <v>77</v>
      </c>
      <c r="AU542" s="213" t="s">
        <v>86</v>
      </c>
      <c r="AY542" s="212" t="s">
        <v>155</v>
      </c>
      <c r="BK542" s="214">
        <f>SUM(BK543:BK582)</f>
        <v>0</v>
      </c>
    </row>
    <row r="543" s="2" customFormat="1" ht="24.15" customHeight="1">
      <c r="A543" s="38"/>
      <c r="B543" s="39"/>
      <c r="C543" s="217" t="s">
        <v>882</v>
      </c>
      <c r="D543" s="217" t="s">
        <v>157</v>
      </c>
      <c r="E543" s="218" t="s">
        <v>883</v>
      </c>
      <c r="F543" s="219" t="s">
        <v>884</v>
      </c>
      <c r="G543" s="220" t="s">
        <v>90</v>
      </c>
      <c r="H543" s="221">
        <v>206.44300000000001</v>
      </c>
      <c r="I543" s="222"/>
      <c r="J543" s="223">
        <f>ROUND(I543*H543,2)</f>
        <v>0</v>
      </c>
      <c r="K543" s="224"/>
      <c r="L543" s="44"/>
      <c r="M543" s="225" t="s">
        <v>1</v>
      </c>
      <c r="N543" s="226" t="s">
        <v>44</v>
      </c>
      <c r="O543" s="91"/>
      <c r="P543" s="227">
        <f>O543*H543</f>
        <v>0</v>
      </c>
      <c r="Q543" s="227">
        <v>0</v>
      </c>
      <c r="R543" s="227">
        <f>Q543*H543</f>
        <v>0</v>
      </c>
      <c r="S543" s="227">
        <v>0.00014999999999999999</v>
      </c>
      <c r="T543" s="228">
        <f>S543*H543</f>
        <v>0.03096645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9" t="s">
        <v>236</v>
      </c>
      <c r="AT543" s="229" t="s">
        <v>157</v>
      </c>
      <c r="AU543" s="229" t="s">
        <v>162</v>
      </c>
      <c r="AY543" s="17" t="s">
        <v>155</v>
      </c>
      <c r="BE543" s="230">
        <f>IF(N543="základní",J543,0)</f>
        <v>0</v>
      </c>
      <c r="BF543" s="230">
        <f>IF(N543="snížená",J543,0)</f>
        <v>0</v>
      </c>
      <c r="BG543" s="230">
        <f>IF(N543="zákl. přenesená",J543,0)</f>
        <v>0</v>
      </c>
      <c r="BH543" s="230">
        <f>IF(N543="sníž. přenesená",J543,0)</f>
        <v>0</v>
      </c>
      <c r="BI543" s="230">
        <f>IF(N543="nulová",J543,0)</f>
        <v>0</v>
      </c>
      <c r="BJ543" s="17" t="s">
        <v>162</v>
      </c>
      <c r="BK543" s="230">
        <f>ROUND(I543*H543,2)</f>
        <v>0</v>
      </c>
      <c r="BL543" s="17" t="s">
        <v>236</v>
      </c>
      <c r="BM543" s="229" t="s">
        <v>885</v>
      </c>
    </row>
    <row r="544" s="13" customFormat="1">
      <c r="A544" s="13"/>
      <c r="B544" s="231"/>
      <c r="C544" s="232"/>
      <c r="D544" s="233" t="s">
        <v>164</v>
      </c>
      <c r="E544" s="234" t="s">
        <v>1</v>
      </c>
      <c r="F544" s="235" t="s">
        <v>93</v>
      </c>
      <c r="G544" s="232"/>
      <c r="H544" s="236">
        <v>58.719999999999999</v>
      </c>
      <c r="I544" s="237"/>
      <c r="J544" s="232"/>
      <c r="K544" s="232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164</v>
      </c>
      <c r="AU544" s="242" t="s">
        <v>162</v>
      </c>
      <c r="AV544" s="13" t="s">
        <v>162</v>
      </c>
      <c r="AW544" s="13" t="s">
        <v>34</v>
      </c>
      <c r="AX544" s="13" t="s">
        <v>78</v>
      </c>
      <c r="AY544" s="242" t="s">
        <v>155</v>
      </c>
    </row>
    <row r="545" s="13" customFormat="1">
      <c r="A545" s="13"/>
      <c r="B545" s="231"/>
      <c r="C545" s="232"/>
      <c r="D545" s="233" t="s">
        <v>164</v>
      </c>
      <c r="E545" s="234" t="s">
        <v>1</v>
      </c>
      <c r="F545" s="235" t="s">
        <v>97</v>
      </c>
      <c r="G545" s="232"/>
      <c r="H545" s="236">
        <v>180.523</v>
      </c>
      <c r="I545" s="237"/>
      <c r="J545" s="232"/>
      <c r="K545" s="232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164</v>
      </c>
      <c r="AU545" s="242" t="s">
        <v>162</v>
      </c>
      <c r="AV545" s="13" t="s">
        <v>162</v>
      </c>
      <c r="AW545" s="13" t="s">
        <v>34</v>
      </c>
      <c r="AX545" s="13" t="s">
        <v>78</v>
      </c>
      <c r="AY545" s="242" t="s">
        <v>155</v>
      </c>
    </row>
    <row r="546" s="13" customFormat="1">
      <c r="A546" s="13"/>
      <c r="B546" s="231"/>
      <c r="C546" s="232"/>
      <c r="D546" s="233" t="s">
        <v>164</v>
      </c>
      <c r="E546" s="234" t="s">
        <v>1</v>
      </c>
      <c r="F546" s="235" t="s">
        <v>220</v>
      </c>
      <c r="G546" s="232"/>
      <c r="H546" s="236">
        <v>-32.799999999999997</v>
      </c>
      <c r="I546" s="237"/>
      <c r="J546" s="232"/>
      <c r="K546" s="232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164</v>
      </c>
      <c r="AU546" s="242" t="s">
        <v>162</v>
      </c>
      <c r="AV546" s="13" t="s">
        <v>162</v>
      </c>
      <c r="AW546" s="13" t="s">
        <v>34</v>
      </c>
      <c r="AX546" s="13" t="s">
        <v>78</v>
      </c>
      <c r="AY546" s="242" t="s">
        <v>155</v>
      </c>
    </row>
    <row r="547" s="14" customFormat="1">
      <c r="A547" s="14"/>
      <c r="B547" s="243"/>
      <c r="C547" s="244"/>
      <c r="D547" s="233" t="s">
        <v>164</v>
      </c>
      <c r="E547" s="245" t="s">
        <v>1</v>
      </c>
      <c r="F547" s="246" t="s">
        <v>167</v>
      </c>
      <c r="G547" s="244"/>
      <c r="H547" s="247">
        <v>206.44300000000001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164</v>
      </c>
      <c r="AU547" s="253" t="s">
        <v>162</v>
      </c>
      <c r="AV547" s="14" t="s">
        <v>161</v>
      </c>
      <c r="AW547" s="14" t="s">
        <v>34</v>
      </c>
      <c r="AX547" s="14" t="s">
        <v>86</v>
      </c>
      <c r="AY547" s="253" t="s">
        <v>155</v>
      </c>
    </row>
    <row r="548" s="2" customFormat="1" ht="16.5" customHeight="1">
      <c r="A548" s="38"/>
      <c r="B548" s="39"/>
      <c r="C548" s="217" t="s">
        <v>886</v>
      </c>
      <c r="D548" s="217" t="s">
        <v>157</v>
      </c>
      <c r="E548" s="218" t="s">
        <v>887</v>
      </c>
      <c r="F548" s="219" t="s">
        <v>888</v>
      </c>
      <c r="G548" s="220" t="s">
        <v>90</v>
      </c>
      <c r="H548" s="221">
        <v>218.453</v>
      </c>
      <c r="I548" s="222"/>
      <c r="J548" s="223">
        <f>ROUND(I548*H548,2)</f>
        <v>0</v>
      </c>
      <c r="K548" s="224"/>
      <c r="L548" s="44"/>
      <c r="M548" s="225" t="s">
        <v>1</v>
      </c>
      <c r="N548" s="226" t="s">
        <v>44</v>
      </c>
      <c r="O548" s="91"/>
      <c r="P548" s="227">
        <f>O548*H548</f>
        <v>0</v>
      </c>
      <c r="Q548" s="227">
        <v>0.001</v>
      </c>
      <c r="R548" s="227">
        <f>Q548*H548</f>
        <v>0.21845300000000001</v>
      </c>
      <c r="S548" s="227">
        <v>0.00031</v>
      </c>
      <c r="T548" s="228">
        <f>S548*H548</f>
        <v>0.067720429999999998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9" t="s">
        <v>236</v>
      </c>
      <c r="AT548" s="229" t="s">
        <v>157</v>
      </c>
      <c r="AU548" s="229" t="s">
        <v>162</v>
      </c>
      <c r="AY548" s="17" t="s">
        <v>155</v>
      </c>
      <c r="BE548" s="230">
        <f>IF(N548="základní",J548,0)</f>
        <v>0</v>
      </c>
      <c r="BF548" s="230">
        <f>IF(N548="snížená",J548,0)</f>
        <v>0</v>
      </c>
      <c r="BG548" s="230">
        <f>IF(N548="zákl. přenesená",J548,0)</f>
        <v>0</v>
      </c>
      <c r="BH548" s="230">
        <f>IF(N548="sníž. přenesená",J548,0)</f>
        <v>0</v>
      </c>
      <c r="BI548" s="230">
        <f>IF(N548="nulová",J548,0)</f>
        <v>0</v>
      </c>
      <c r="BJ548" s="17" t="s">
        <v>162</v>
      </c>
      <c r="BK548" s="230">
        <f>ROUND(I548*H548,2)</f>
        <v>0</v>
      </c>
      <c r="BL548" s="17" t="s">
        <v>236</v>
      </c>
      <c r="BM548" s="229" t="s">
        <v>889</v>
      </c>
    </row>
    <row r="549" s="13" customFormat="1">
      <c r="A549" s="13"/>
      <c r="B549" s="231"/>
      <c r="C549" s="232"/>
      <c r="D549" s="233" t="s">
        <v>164</v>
      </c>
      <c r="E549" s="234" t="s">
        <v>1</v>
      </c>
      <c r="F549" s="235" t="s">
        <v>93</v>
      </c>
      <c r="G549" s="232"/>
      <c r="H549" s="236">
        <v>58.719999999999999</v>
      </c>
      <c r="I549" s="237"/>
      <c r="J549" s="232"/>
      <c r="K549" s="232"/>
      <c r="L549" s="238"/>
      <c r="M549" s="239"/>
      <c r="N549" s="240"/>
      <c r="O549" s="240"/>
      <c r="P549" s="240"/>
      <c r="Q549" s="240"/>
      <c r="R549" s="240"/>
      <c r="S549" s="240"/>
      <c r="T549" s="24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2" t="s">
        <v>164</v>
      </c>
      <c r="AU549" s="242" t="s">
        <v>162</v>
      </c>
      <c r="AV549" s="13" t="s">
        <v>162</v>
      </c>
      <c r="AW549" s="13" t="s">
        <v>34</v>
      </c>
      <c r="AX549" s="13" t="s">
        <v>78</v>
      </c>
      <c r="AY549" s="242" t="s">
        <v>155</v>
      </c>
    </row>
    <row r="550" s="13" customFormat="1">
      <c r="A550" s="13"/>
      <c r="B550" s="231"/>
      <c r="C550" s="232"/>
      <c r="D550" s="233" t="s">
        <v>164</v>
      </c>
      <c r="E550" s="234" t="s">
        <v>1</v>
      </c>
      <c r="F550" s="235" t="s">
        <v>97</v>
      </c>
      <c r="G550" s="232"/>
      <c r="H550" s="236">
        <v>180.523</v>
      </c>
      <c r="I550" s="237"/>
      <c r="J550" s="232"/>
      <c r="K550" s="232"/>
      <c r="L550" s="238"/>
      <c r="M550" s="239"/>
      <c r="N550" s="240"/>
      <c r="O550" s="240"/>
      <c r="P550" s="240"/>
      <c r="Q550" s="240"/>
      <c r="R550" s="240"/>
      <c r="S550" s="240"/>
      <c r="T550" s="24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2" t="s">
        <v>164</v>
      </c>
      <c r="AU550" s="242" t="s">
        <v>162</v>
      </c>
      <c r="AV550" s="13" t="s">
        <v>162</v>
      </c>
      <c r="AW550" s="13" t="s">
        <v>34</v>
      </c>
      <c r="AX550" s="13" t="s">
        <v>78</v>
      </c>
      <c r="AY550" s="242" t="s">
        <v>155</v>
      </c>
    </row>
    <row r="551" s="13" customFormat="1">
      <c r="A551" s="13"/>
      <c r="B551" s="231"/>
      <c r="C551" s="232"/>
      <c r="D551" s="233" t="s">
        <v>164</v>
      </c>
      <c r="E551" s="234" t="s">
        <v>1</v>
      </c>
      <c r="F551" s="235" t="s">
        <v>890</v>
      </c>
      <c r="G551" s="232"/>
      <c r="H551" s="236">
        <v>-9</v>
      </c>
      <c r="I551" s="237"/>
      <c r="J551" s="232"/>
      <c r="K551" s="232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164</v>
      </c>
      <c r="AU551" s="242" t="s">
        <v>162</v>
      </c>
      <c r="AV551" s="13" t="s">
        <v>162</v>
      </c>
      <c r="AW551" s="13" t="s">
        <v>34</v>
      </c>
      <c r="AX551" s="13" t="s">
        <v>78</v>
      </c>
      <c r="AY551" s="242" t="s">
        <v>155</v>
      </c>
    </row>
    <row r="552" s="13" customFormat="1">
      <c r="A552" s="13"/>
      <c r="B552" s="231"/>
      <c r="C552" s="232"/>
      <c r="D552" s="233" t="s">
        <v>164</v>
      </c>
      <c r="E552" s="234" t="s">
        <v>1</v>
      </c>
      <c r="F552" s="235" t="s">
        <v>891</v>
      </c>
      <c r="G552" s="232"/>
      <c r="H552" s="236">
        <v>-11.789999999999999</v>
      </c>
      <c r="I552" s="237"/>
      <c r="J552" s="232"/>
      <c r="K552" s="232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164</v>
      </c>
      <c r="AU552" s="242" t="s">
        <v>162</v>
      </c>
      <c r="AV552" s="13" t="s">
        <v>162</v>
      </c>
      <c r="AW552" s="13" t="s">
        <v>34</v>
      </c>
      <c r="AX552" s="13" t="s">
        <v>78</v>
      </c>
      <c r="AY552" s="242" t="s">
        <v>155</v>
      </c>
    </row>
    <row r="553" s="14" customFormat="1">
      <c r="A553" s="14"/>
      <c r="B553" s="243"/>
      <c r="C553" s="244"/>
      <c r="D553" s="233" t="s">
        <v>164</v>
      </c>
      <c r="E553" s="245" t="s">
        <v>1</v>
      </c>
      <c r="F553" s="246" t="s">
        <v>167</v>
      </c>
      <c r="G553" s="244"/>
      <c r="H553" s="247">
        <v>218.453</v>
      </c>
      <c r="I553" s="248"/>
      <c r="J553" s="244"/>
      <c r="K553" s="244"/>
      <c r="L553" s="249"/>
      <c r="M553" s="250"/>
      <c r="N553" s="251"/>
      <c r="O553" s="251"/>
      <c r="P553" s="251"/>
      <c r="Q553" s="251"/>
      <c r="R553" s="251"/>
      <c r="S553" s="251"/>
      <c r="T553" s="25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3" t="s">
        <v>164</v>
      </c>
      <c r="AU553" s="253" t="s">
        <v>162</v>
      </c>
      <c r="AV553" s="14" t="s">
        <v>161</v>
      </c>
      <c r="AW553" s="14" t="s">
        <v>34</v>
      </c>
      <c r="AX553" s="14" t="s">
        <v>86</v>
      </c>
      <c r="AY553" s="253" t="s">
        <v>155</v>
      </c>
    </row>
    <row r="554" s="2" customFormat="1" ht="21.75" customHeight="1">
      <c r="A554" s="38"/>
      <c r="B554" s="39"/>
      <c r="C554" s="217" t="s">
        <v>892</v>
      </c>
      <c r="D554" s="217" t="s">
        <v>157</v>
      </c>
      <c r="E554" s="218" t="s">
        <v>893</v>
      </c>
      <c r="F554" s="219" t="s">
        <v>894</v>
      </c>
      <c r="G554" s="220" t="s">
        <v>90</v>
      </c>
      <c r="H554" s="221">
        <v>11.336</v>
      </c>
      <c r="I554" s="222"/>
      <c r="J554" s="223">
        <f>ROUND(I554*H554,2)</f>
        <v>0</v>
      </c>
      <c r="K554" s="224"/>
      <c r="L554" s="44"/>
      <c r="M554" s="225" t="s">
        <v>1</v>
      </c>
      <c r="N554" s="226" t="s">
        <v>44</v>
      </c>
      <c r="O554" s="91"/>
      <c r="P554" s="227">
        <f>O554*H554</f>
        <v>0</v>
      </c>
      <c r="Q554" s="227">
        <v>0</v>
      </c>
      <c r="R554" s="227">
        <f>Q554*H554</f>
        <v>0</v>
      </c>
      <c r="S554" s="227">
        <v>0</v>
      </c>
      <c r="T554" s="228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9" t="s">
        <v>236</v>
      </c>
      <c r="AT554" s="229" t="s">
        <v>157</v>
      </c>
      <c r="AU554" s="229" t="s">
        <v>162</v>
      </c>
      <c r="AY554" s="17" t="s">
        <v>155</v>
      </c>
      <c r="BE554" s="230">
        <f>IF(N554="základní",J554,0)</f>
        <v>0</v>
      </c>
      <c r="BF554" s="230">
        <f>IF(N554="snížená",J554,0)</f>
        <v>0</v>
      </c>
      <c r="BG554" s="230">
        <f>IF(N554="zákl. přenesená",J554,0)</f>
        <v>0</v>
      </c>
      <c r="BH554" s="230">
        <f>IF(N554="sníž. přenesená",J554,0)</f>
        <v>0</v>
      </c>
      <c r="BI554" s="230">
        <f>IF(N554="nulová",J554,0)</f>
        <v>0</v>
      </c>
      <c r="BJ554" s="17" t="s">
        <v>162</v>
      </c>
      <c r="BK554" s="230">
        <f>ROUND(I554*H554,2)</f>
        <v>0</v>
      </c>
      <c r="BL554" s="17" t="s">
        <v>236</v>
      </c>
      <c r="BM554" s="229" t="s">
        <v>895</v>
      </c>
    </row>
    <row r="555" s="13" customFormat="1">
      <c r="A555" s="13"/>
      <c r="B555" s="231"/>
      <c r="C555" s="232"/>
      <c r="D555" s="233" t="s">
        <v>164</v>
      </c>
      <c r="E555" s="234" t="s">
        <v>1</v>
      </c>
      <c r="F555" s="235" t="s">
        <v>896</v>
      </c>
      <c r="G555" s="232"/>
      <c r="H555" s="236">
        <v>1.6799999999999999</v>
      </c>
      <c r="I555" s="237"/>
      <c r="J555" s="232"/>
      <c r="K555" s="232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164</v>
      </c>
      <c r="AU555" s="242" t="s">
        <v>162</v>
      </c>
      <c r="AV555" s="13" t="s">
        <v>162</v>
      </c>
      <c r="AW555" s="13" t="s">
        <v>34</v>
      </c>
      <c r="AX555" s="13" t="s">
        <v>78</v>
      </c>
      <c r="AY555" s="242" t="s">
        <v>155</v>
      </c>
    </row>
    <row r="556" s="13" customFormat="1">
      <c r="A556" s="13"/>
      <c r="B556" s="231"/>
      <c r="C556" s="232"/>
      <c r="D556" s="233" t="s">
        <v>164</v>
      </c>
      <c r="E556" s="234" t="s">
        <v>1</v>
      </c>
      <c r="F556" s="235" t="s">
        <v>897</v>
      </c>
      <c r="G556" s="232"/>
      <c r="H556" s="236">
        <v>0.79800000000000004</v>
      </c>
      <c r="I556" s="237"/>
      <c r="J556" s="232"/>
      <c r="K556" s="232"/>
      <c r="L556" s="238"/>
      <c r="M556" s="239"/>
      <c r="N556" s="240"/>
      <c r="O556" s="240"/>
      <c r="P556" s="240"/>
      <c r="Q556" s="240"/>
      <c r="R556" s="240"/>
      <c r="S556" s="240"/>
      <c r="T556" s="24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2" t="s">
        <v>164</v>
      </c>
      <c r="AU556" s="242" t="s">
        <v>162</v>
      </c>
      <c r="AV556" s="13" t="s">
        <v>162</v>
      </c>
      <c r="AW556" s="13" t="s">
        <v>34</v>
      </c>
      <c r="AX556" s="13" t="s">
        <v>78</v>
      </c>
      <c r="AY556" s="242" t="s">
        <v>155</v>
      </c>
    </row>
    <row r="557" s="13" customFormat="1">
      <c r="A557" s="13"/>
      <c r="B557" s="231"/>
      <c r="C557" s="232"/>
      <c r="D557" s="233" t="s">
        <v>164</v>
      </c>
      <c r="E557" s="234" t="s">
        <v>1</v>
      </c>
      <c r="F557" s="235" t="s">
        <v>898</v>
      </c>
      <c r="G557" s="232"/>
      <c r="H557" s="236">
        <v>0.79800000000000004</v>
      </c>
      <c r="I557" s="237"/>
      <c r="J557" s="232"/>
      <c r="K557" s="232"/>
      <c r="L557" s="238"/>
      <c r="M557" s="239"/>
      <c r="N557" s="240"/>
      <c r="O557" s="240"/>
      <c r="P557" s="240"/>
      <c r="Q557" s="240"/>
      <c r="R557" s="240"/>
      <c r="S557" s="240"/>
      <c r="T557" s="24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2" t="s">
        <v>164</v>
      </c>
      <c r="AU557" s="242" t="s">
        <v>162</v>
      </c>
      <c r="AV557" s="13" t="s">
        <v>162</v>
      </c>
      <c r="AW557" s="13" t="s">
        <v>34</v>
      </c>
      <c r="AX557" s="13" t="s">
        <v>78</v>
      </c>
      <c r="AY557" s="242" t="s">
        <v>155</v>
      </c>
    </row>
    <row r="558" s="13" customFormat="1">
      <c r="A558" s="13"/>
      <c r="B558" s="231"/>
      <c r="C558" s="232"/>
      <c r="D558" s="233" t="s">
        <v>164</v>
      </c>
      <c r="E558" s="234" t="s">
        <v>1</v>
      </c>
      <c r="F558" s="235" t="s">
        <v>899</v>
      </c>
      <c r="G558" s="232"/>
      <c r="H558" s="236">
        <v>1.885</v>
      </c>
      <c r="I558" s="237"/>
      <c r="J558" s="232"/>
      <c r="K558" s="232"/>
      <c r="L558" s="238"/>
      <c r="M558" s="239"/>
      <c r="N558" s="240"/>
      <c r="O558" s="240"/>
      <c r="P558" s="240"/>
      <c r="Q558" s="240"/>
      <c r="R558" s="240"/>
      <c r="S558" s="240"/>
      <c r="T558" s="24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2" t="s">
        <v>164</v>
      </c>
      <c r="AU558" s="242" t="s">
        <v>162</v>
      </c>
      <c r="AV558" s="13" t="s">
        <v>162</v>
      </c>
      <c r="AW558" s="13" t="s">
        <v>34</v>
      </c>
      <c r="AX558" s="13" t="s">
        <v>78</v>
      </c>
      <c r="AY558" s="242" t="s">
        <v>155</v>
      </c>
    </row>
    <row r="559" s="13" customFormat="1">
      <c r="A559" s="13"/>
      <c r="B559" s="231"/>
      <c r="C559" s="232"/>
      <c r="D559" s="233" t="s">
        <v>164</v>
      </c>
      <c r="E559" s="234" t="s">
        <v>1</v>
      </c>
      <c r="F559" s="235" t="s">
        <v>900</v>
      </c>
      <c r="G559" s="232"/>
      <c r="H559" s="236">
        <v>2.6099999999999999</v>
      </c>
      <c r="I559" s="237"/>
      <c r="J559" s="232"/>
      <c r="K559" s="232"/>
      <c r="L559" s="238"/>
      <c r="M559" s="239"/>
      <c r="N559" s="240"/>
      <c r="O559" s="240"/>
      <c r="P559" s="240"/>
      <c r="Q559" s="240"/>
      <c r="R559" s="240"/>
      <c r="S559" s="240"/>
      <c r="T559" s="24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2" t="s">
        <v>164</v>
      </c>
      <c r="AU559" s="242" t="s">
        <v>162</v>
      </c>
      <c r="AV559" s="13" t="s">
        <v>162</v>
      </c>
      <c r="AW559" s="13" t="s">
        <v>34</v>
      </c>
      <c r="AX559" s="13" t="s">
        <v>78</v>
      </c>
      <c r="AY559" s="242" t="s">
        <v>155</v>
      </c>
    </row>
    <row r="560" s="13" customFormat="1">
      <c r="A560" s="13"/>
      <c r="B560" s="231"/>
      <c r="C560" s="232"/>
      <c r="D560" s="233" t="s">
        <v>164</v>
      </c>
      <c r="E560" s="234" t="s">
        <v>1</v>
      </c>
      <c r="F560" s="235" t="s">
        <v>901</v>
      </c>
      <c r="G560" s="232"/>
      <c r="H560" s="236">
        <v>3.5649999999999999</v>
      </c>
      <c r="I560" s="237"/>
      <c r="J560" s="232"/>
      <c r="K560" s="232"/>
      <c r="L560" s="238"/>
      <c r="M560" s="239"/>
      <c r="N560" s="240"/>
      <c r="O560" s="240"/>
      <c r="P560" s="240"/>
      <c r="Q560" s="240"/>
      <c r="R560" s="240"/>
      <c r="S560" s="240"/>
      <c r="T560" s="24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2" t="s">
        <v>164</v>
      </c>
      <c r="AU560" s="242" t="s">
        <v>162</v>
      </c>
      <c r="AV560" s="13" t="s">
        <v>162</v>
      </c>
      <c r="AW560" s="13" t="s">
        <v>34</v>
      </c>
      <c r="AX560" s="13" t="s">
        <v>78</v>
      </c>
      <c r="AY560" s="242" t="s">
        <v>155</v>
      </c>
    </row>
    <row r="561" s="14" customFormat="1">
      <c r="A561" s="14"/>
      <c r="B561" s="243"/>
      <c r="C561" s="244"/>
      <c r="D561" s="233" t="s">
        <v>164</v>
      </c>
      <c r="E561" s="245" t="s">
        <v>1</v>
      </c>
      <c r="F561" s="246" t="s">
        <v>167</v>
      </c>
      <c r="G561" s="244"/>
      <c r="H561" s="247">
        <v>11.336</v>
      </c>
      <c r="I561" s="248"/>
      <c r="J561" s="244"/>
      <c r="K561" s="244"/>
      <c r="L561" s="249"/>
      <c r="M561" s="250"/>
      <c r="N561" s="251"/>
      <c r="O561" s="251"/>
      <c r="P561" s="251"/>
      <c r="Q561" s="251"/>
      <c r="R561" s="251"/>
      <c r="S561" s="251"/>
      <c r="T561" s="25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3" t="s">
        <v>164</v>
      </c>
      <c r="AU561" s="253" t="s">
        <v>162</v>
      </c>
      <c r="AV561" s="14" t="s">
        <v>161</v>
      </c>
      <c r="AW561" s="14" t="s">
        <v>34</v>
      </c>
      <c r="AX561" s="14" t="s">
        <v>86</v>
      </c>
      <c r="AY561" s="253" t="s">
        <v>155</v>
      </c>
    </row>
    <row r="562" s="2" customFormat="1" ht="16.5" customHeight="1">
      <c r="A562" s="38"/>
      <c r="B562" s="39"/>
      <c r="C562" s="264" t="s">
        <v>902</v>
      </c>
      <c r="D562" s="264" t="s">
        <v>344</v>
      </c>
      <c r="E562" s="265" t="s">
        <v>903</v>
      </c>
      <c r="F562" s="266" t="s">
        <v>904</v>
      </c>
      <c r="G562" s="267" t="s">
        <v>90</v>
      </c>
      <c r="H562" s="268">
        <v>11.903000000000001</v>
      </c>
      <c r="I562" s="269"/>
      <c r="J562" s="270">
        <f>ROUND(I562*H562,2)</f>
        <v>0</v>
      </c>
      <c r="K562" s="271"/>
      <c r="L562" s="272"/>
      <c r="M562" s="273" t="s">
        <v>1</v>
      </c>
      <c r="N562" s="274" t="s">
        <v>44</v>
      </c>
      <c r="O562" s="91"/>
      <c r="P562" s="227">
        <f>O562*H562</f>
        <v>0</v>
      </c>
      <c r="Q562" s="227">
        <v>0</v>
      </c>
      <c r="R562" s="227">
        <f>Q562*H562</f>
        <v>0</v>
      </c>
      <c r="S562" s="227">
        <v>0</v>
      </c>
      <c r="T562" s="228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9" t="s">
        <v>335</v>
      </c>
      <c r="AT562" s="229" t="s">
        <v>344</v>
      </c>
      <c r="AU562" s="229" t="s">
        <v>162</v>
      </c>
      <c r="AY562" s="17" t="s">
        <v>155</v>
      </c>
      <c r="BE562" s="230">
        <f>IF(N562="základní",J562,0)</f>
        <v>0</v>
      </c>
      <c r="BF562" s="230">
        <f>IF(N562="snížená",J562,0)</f>
        <v>0</v>
      </c>
      <c r="BG562" s="230">
        <f>IF(N562="zákl. přenesená",J562,0)</f>
        <v>0</v>
      </c>
      <c r="BH562" s="230">
        <f>IF(N562="sníž. přenesená",J562,0)</f>
        <v>0</v>
      </c>
      <c r="BI562" s="230">
        <f>IF(N562="nulová",J562,0)</f>
        <v>0</v>
      </c>
      <c r="BJ562" s="17" t="s">
        <v>162</v>
      </c>
      <c r="BK562" s="230">
        <f>ROUND(I562*H562,2)</f>
        <v>0</v>
      </c>
      <c r="BL562" s="17" t="s">
        <v>236</v>
      </c>
      <c r="BM562" s="229" t="s">
        <v>905</v>
      </c>
    </row>
    <row r="563" s="13" customFormat="1">
      <c r="A563" s="13"/>
      <c r="B563" s="231"/>
      <c r="C563" s="232"/>
      <c r="D563" s="233" t="s">
        <v>164</v>
      </c>
      <c r="E563" s="234" t="s">
        <v>1</v>
      </c>
      <c r="F563" s="235" t="s">
        <v>906</v>
      </c>
      <c r="G563" s="232"/>
      <c r="H563" s="236">
        <v>11.336</v>
      </c>
      <c r="I563" s="237"/>
      <c r="J563" s="232"/>
      <c r="K563" s="232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164</v>
      </c>
      <c r="AU563" s="242" t="s">
        <v>162</v>
      </c>
      <c r="AV563" s="13" t="s">
        <v>162</v>
      </c>
      <c r="AW563" s="13" t="s">
        <v>34</v>
      </c>
      <c r="AX563" s="13" t="s">
        <v>86</v>
      </c>
      <c r="AY563" s="242" t="s">
        <v>155</v>
      </c>
    </row>
    <row r="564" s="13" customFormat="1">
      <c r="A564" s="13"/>
      <c r="B564" s="231"/>
      <c r="C564" s="232"/>
      <c r="D564" s="233" t="s">
        <v>164</v>
      </c>
      <c r="E564" s="232"/>
      <c r="F564" s="235" t="s">
        <v>907</v>
      </c>
      <c r="G564" s="232"/>
      <c r="H564" s="236">
        <v>11.903000000000001</v>
      </c>
      <c r="I564" s="237"/>
      <c r="J564" s="232"/>
      <c r="K564" s="232"/>
      <c r="L564" s="238"/>
      <c r="M564" s="239"/>
      <c r="N564" s="240"/>
      <c r="O564" s="240"/>
      <c r="P564" s="240"/>
      <c r="Q564" s="240"/>
      <c r="R564" s="240"/>
      <c r="S564" s="240"/>
      <c r="T564" s="24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2" t="s">
        <v>164</v>
      </c>
      <c r="AU564" s="242" t="s">
        <v>162</v>
      </c>
      <c r="AV564" s="13" t="s">
        <v>162</v>
      </c>
      <c r="AW564" s="13" t="s">
        <v>4</v>
      </c>
      <c r="AX564" s="13" t="s">
        <v>86</v>
      </c>
      <c r="AY564" s="242" t="s">
        <v>155</v>
      </c>
    </row>
    <row r="565" s="2" customFormat="1" ht="24.15" customHeight="1">
      <c r="A565" s="38"/>
      <c r="B565" s="39"/>
      <c r="C565" s="264" t="s">
        <v>908</v>
      </c>
      <c r="D565" s="264" t="s">
        <v>344</v>
      </c>
      <c r="E565" s="265" t="s">
        <v>909</v>
      </c>
      <c r="F565" s="266" t="s">
        <v>910</v>
      </c>
      <c r="G565" s="267" t="s">
        <v>243</v>
      </c>
      <c r="H565" s="268">
        <v>37.100000000000001</v>
      </c>
      <c r="I565" s="269"/>
      <c r="J565" s="270">
        <f>ROUND(I565*H565,2)</f>
        <v>0</v>
      </c>
      <c r="K565" s="271"/>
      <c r="L565" s="272"/>
      <c r="M565" s="273" t="s">
        <v>1</v>
      </c>
      <c r="N565" s="274" t="s">
        <v>44</v>
      </c>
      <c r="O565" s="91"/>
      <c r="P565" s="227">
        <f>O565*H565</f>
        <v>0</v>
      </c>
      <c r="Q565" s="227">
        <v>2.0000000000000002E-05</v>
      </c>
      <c r="R565" s="227">
        <f>Q565*H565</f>
        <v>0.00074200000000000004</v>
      </c>
      <c r="S565" s="227">
        <v>0</v>
      </c>
      <c r="T565" s="228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9" t="s">
        <v>335</v>
      </c>
      <c r="AT565" s="229" t="s">
        <v>344</v>
      </c>
      <c r="AU565" s="229" t="s">
        <v>162</v>
      </c>
      <c r="AY565" s="17" t="s">
        <v>155</v>
      </c>
      <c r="BE565" s="230">
        <f>IF(N565="základní",J565,0)</f>
        <v>0</v>
      </c>
      <c r="BF565" s="230">
        <f>IF(N565="snížená",J565,0)</f>
        <v>0</v>
      </c>
      <c r="BG565" s="230">
        <f>IF(N565="zákl. přenesená",J565,0)</f>
        <v>0</v>
      </c>
      <c r="BH565" s="230">
        <f>IF(N565="sníž. přenesená",J565,0)</f>
        <v>0</v>
      </c>
      <c r="BI565" s="230">
        <f>IF(N565="nulová",J565,0)</f>
        <v>0</v>
      </c>
      <c r="BJ565" s="17" t="s">
        <v>162</v>
      </c>
      <c r="BK565" s="230">
        <f>ROUND(I565*H565,2)</f>
        <v>0</v>
      </c>
      <c r="BL565" s="17" t="s">
        <v>236</v>
      </c>
      <c r="BM565" s="229" t="s">
        <v>911</v>
      </c>
    </row>
    <row r="566" s="13" customFormat="1">
      <c r="A566" s="13"/>
      <c r="B566" s="231"/>
      <c r="C566" s="232"/>
      <c r="D566" s="233" t="s">
        <v>164</v>
      </c>
      <c r="E566" s="234" t="s">
        <v>1</v>
      </c>
      <c r="F566" s="235" t="s">
        <v>912</v>
      </c>
      <c r="G566" s="232"/>
      <c r="H566" s="236">
        <v>5.7999999999999998</v>
      </c>
      <c r="I566" s="237"/>
      <c r="J566" s="232"/>
      <c r="K566" s="232"/>
      <c r="L566" s="238"/>
      <c r="M566" s="239"/>
      <c r="N566" s="240"/>
      <c r="O566" s="240"/>
      <c r="P566" s="240"/>
      <c r="Q566" s="240"/>
      <c r="R566" s="240"/>
      <c r="S566" s="240"/>
      <c r="T566" s="24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2" t="s">
        <v>164</v>
      </c>
      <c r="AU566" s="242" t="s">
        <v>162</v>
      </c>
      <c r="AV566" s="13" t="s">
        <v>162</v>
      </c>
      <c r="AW566" s="13" t="s">
        <v>34</v>
      </c>
      <c r="AX566" s="13" t="s">
        <v>78</v>
      </c>
      <c r="AY566" s="242" t="s">
        <v>155</v>
      </c>
    </row>
    <row r="567" s="13" customFormat="1">
      <c r="A567" s="13"/>
      <c r="B567" s="231"/>
      <c r="C567" s="232"/>
      <c r="D567" s="233" t="s">
        <v>164</v>
      </c>
      <c r="E567" s="234" t="s">
        <v>1</v>
      </c>
      <c r="F567" s="235" t="s">
        <v>913</v>
      </c>
      <c r="G567" s="232"/>
      <c r="H567" s="236">
        <v>4</v>
      </c>
      <c r="I567" s="237"/>
      <c r="J567" s="232"/>
      <c r="K567" s="232"/>
      <c r="L567" s="238"/>
      <c r="M567" s="239"/>
      <c r="N567" s="240"/>
      <c r="O567" s="240"/>
      <c r="P567" s="240"/>
      <c r="Q567" s="240"/>
      <c r="R567" s="240"/>
      <c r="S567" s="240"/>
      <c r="T567" s="24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2" t="s">
        <v>164</v>
      </c>
      <c r="AU567" s="242" t="s">
        <v>162</v>
      </c>
      <c r="AV567" s="13" t="s">
        <v>162</v>
      </c>
      <c r="AW567" s="13" t="s">
        <v>34</v>
      </c>
      <c r="AX567" s="13" t="s">
        <v>78</v>
      </c>
      <c r="AY567" s="242" t="s">
        <v>155</v>
      </c>
    </row>
    <row r="568" s="13" customFormat="1">
      <c r="A568" s="13"/>
      <c r="B568" s="231"/>
      <c r="C568" s="232"/>
      <c r="D568" s="233" t="s">
        <v>164</v>
      </c>
      <c r="E568" s="234" t="s">
        <v>1</v>
      </c>
      <c r="F568" s="235" t="s">
        <v>914</v>
      </c>
      <c r="G568" s="232"/>
      <c r="H568" s="236">
        <v>4</v>
      </c>
      <c r="I568" s="237"/>
      <c r="J568" s="232"/>
      <c r="K568" s="232"/>
      <c r="L568" s="238"/>
      <c r="M568" s="239"/>
      <c r="N568" s="240"/>
      <c r="O568" s="240"/>
      <c r="P568" s="240"/>
      <c r="Q568" s="240"/>
      <c r="R568" s="240"/>
      <c r="S568" s="240"/>
      <c r="T568" s="24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2" t="s">
        <v>164</v>
      </c>
      <c r="AU568" s="242" t="s">
        <v>162</v>
      </c>
      <c r="AV568" s="13" t="s">
        <v>162</v>
      </c>
      <c r="AW568" s="13" t="s">
        <v>34</v>
      </c>
      <c r="AX568" s="13" t="s">
        <v>78</v>
      </c>
      <c r="AY568" s="242" t="s">
        <v>155</v>
      </c>
    </row>
    <row r="569" s="13" customFormat="1">
      <c r="A569" s="13"/>
      <c r="B569" s="231"/>
      <c r="C569" s="232"/>
      <c r="D569" s="233" t="s">
        <v>164</v>
      </c>
      <c r="E569" s="234" t="s">
        <v>1</v>
      </c>
      <c r="F569" s="235" t="s">
        <v>915</v>
      </c>
      <c r="G569" s="232"/>
      <c r="H569" s="236">
        <v>5.5</v>
      </c>
      <c r="I569" s="237"/>
      <c r="J569" s="232"/>
      <c r="K569" s="232"/>
      <c r="L569" s="238"/>
      <c r="M569" s="239"/>
      <c r="N569" s="240"/>
      <c r="O569" s="240"/>
      <c r="P569" s="240"/>
      <c r="Q569" s="240"/>
      <c r="R569" s="240"/>
      <c r="S569" s="240"/>
      <c r="T569" s="24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2" t="s">
        <v>164</v>
      </c>
      <c r="AU569" s="242" t="s">
        <v>162</v>
      </c>
      <c r="AV569" s="13" t="s">
        <v>162</v>
      </c>
      <c r="AW569" s="13" t="s">
        <v>34</v>
      </c>
      <c r="AX569" s="13" t="s">
        <v>78</v>
      </c>
      <c r="AY569" s="242" t="s">
        <v>155</v>
      </c>
    </row>
    <row r="570" s="13" customFormat="1">
      <c r="A570" s="13"/>
      <c r="B570" s="231"/>
      <c r="C570" s="232"/>
      <c r="D570" s="233" t="s">
        <v>164</v>
      </c>
      <c r="E570" s="234" t="s">
        <v>1</v>
      </c>
      <c r="F570" s="235" t="s">
        <v>916</v>
      </c>
      <c r="G570" s="232"/>
      <c r="H570" s="236">
        <v>6.5</v>
      </c>
      <c r="I570" s="237"/>
      <c r="J570" s="232"/>
      <c r="K570" s="232"/>
      <c r="L570" s="238"/>
      <c r="M570" s="239"/>
      <c r="N570" s="240"/>
      <c r="O570" s="240"/>
      <c r="P570" s="240"/>
      <c r="Q570" s="240"/>
      <c r="R570" s="240"/>
      <c r="S570" s="240"/>
      <c r="T570" s="24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2" t="s">
        <v>164</v>
      </c>
      <c r="AU570" s="242" t="s">
        <v>162</v>
      </c>
      <c r="AV570" s="13" t="s">
        <v>162</v>
      </c>
      <c r="AW570" s="13" t="s">
        <v>34</v>
      </c>
      <c r="AX570" s="13" t="s">
        <v>78</v>
      </c>
      <c r="AY570" s="242" t="s">
        <v>155</v>
      </c>
    </row>
    <row r="571" s="13" customFormat="1">
      <c r="A571" s="13"/>
      <c r="B571" s="231"/>
      <c r="C571" s="232"/>
      <c r="D571" s="233" t="s">
        <v>164</v>
      </c>
      <c r="E571" s="234" t="s">
        <v>1</v>
      </c>
      <c r="F571" s="235" t="s">
        <v>917</v>
      </c>
      <c r="G571" s="232"/>
      <c r="H571" s="236">
        <v>11.300000000000001</v>
      </c>
      <c r="I571" s="237"/>
      <c r="J571" s="232"/>
      <c r="K571" s="232"/>
      <c r="L571" s="238"/>
      <c r="M571" s="239"/>
      <c r="N571" s="240"/>
      <c r="O571" s="240"/>
      <c r="P571" s="240"/>
      <c r="Q571" s="240"/>
      <c r="R571" s="240"/>
      <c r="S571" s="240"/>
      <c r="T571" s="24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2" t="s">
        <v>164</v>
      </c>
      <c r="AU571" s="242" t="s">
        <v>162</v>
      </c>
      <c r="AV571" s="13" t="s">
        <v>162</v>
      </c>
      <c r="AW571" s="13" t="s">
        <v>34</v>
      </c>
      <c r="AX571" s="13" t="s">
        <v>78</v>
      </c>
      <c r="AY571" s="242" t="s">
        <v>155</v>
      </c>
    </row>
    <row r="572" s="14" customFormat="1">
      <c r="A572" s="14"/>
      <c r="B572" s="243"/>
      <c r="C572" s="244"/>
      <c r="D572" s="233" t="s">
        <v>164</v>
      </c>
      <c r="E572" s="245" t="s">
        <v>1</v>
      </c>
      <c r="F572" s="246" t="s">
        <v>167</v>
      </c>
      <c r="G572" s="244"/>
      <c r="H572" s="247">
        <v>37.100000000000001</v>
      </c>
      <c r="I572" s="248"/>
      <c r="J572" s="244"/>
      <c r="K572" s="244"/>
      <c r="L572" s="249"/>
      <c r="M572" s="250"/>
      <c r="N572" s="251"/>
      <c r="O572" s="251"/>
      <c r="P572" s="251"/>
      <c r="Q572" s="251"/>
      <c r="R572" s="251"/>
      <c r="S572" s="251"/>
      <c r="T572" s="25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3" t="s">
        <v>164</v>
      </c>
      <c r="AU572" s="253" t="s">
        <v>162</v>
      </c>
      <c r="AV572" s="14" t="s">
        <v>161</v>
      </c>
      <c r="AW572" s="14" t="s">
        <v>34</v>
      </c>
      <c r="AX572" s="14" t="s">
        <v>86</v>
      </c>
      <c r="AY572" s="253" t="s">
        <v>155</v>
      </c>
    </row>
    <row r="573" s="2" customFormat="1" ht="24.15" customHeight="1">
      <c r="A573" s="38"/>
      <c r="B573" s="39"/>
      <c r="C573" s="217" t="s">
        <v>918</v>
      </c>
      <c r="D573" s="217" t="s">
        <v>157</v>
      </c>
      <c r="E573" s="218" t="s">
        <v>919</v>
      </c>
      <c r="F573" s="219" t="s">
        <v>920</v>
      </c>
      <c r="G573" s="220" t="s">
        <v>90</v>
      </c>
      <c r="H573" s="221">
        <v>206.44300000000001</v>
      </c>
      <c r="I573" s="222"/>
      <c r="J573" s="223">
        <f>ROUND(I573*H573,2)</f>
        <v>0</v>
      </c>
      <c r="K573" s="224"/>
      <c r="L573" s="44"/>
      <c r="M573" s="225" t="s">
        <v>1</v>
      </c>
      <c r="N573" s="226" t="s">
        <v>44</v>
      </c>
      <c r="O573" s="91"/>
      <c r="P573" s="227">
        <f>O573*H573</f>
        <v>0</v>
      </c>
      <c r="Q573" s="227">
        <v>0.00020000000000000001</v>
      </c>
      <c r="R573" s="227">
        <f>Q573*H573</f>
        <v>0.041288600000000002</v>
      </c>
      <c r="S573" s="227">
        <v>0</v>
      </c>
      <c r="T573" s="228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9" t="s">
        <v>236</v>
      </c>
      <c r="AT573" s="229" t="s">
        <v>157</v>
      </c>
      <c r="AU573" s="229" t="s">
        <v>162</v>
      </c>
      <c r="AY573" s="17" t="s">
        <v>155</v>
      </c>
      <c r="BE573" s="230">
        <f>IF(N573="základní",J573,0)</f>
        <v>0</v>
      </c>
      <c r="BF573" s="230">
        <f>IF(N573="snížená",J573,0)</f>
        <v>0</v>
      </c>
      <c r="BG573" s="230">
        <f>IF(N573="zákl. přenesená",J573,0)</f>
        <v>0</v>
      </c>
      <c r="BH573" s="230">
        <f>IF(N573="sníž. přenesená",J573,0)</f>
        <v>0</v>
      </c>
      <c r="BI573" s="230">
        <f>IF(N573="nulová",J573,0)</f>
        <v>0</v>
      </c>
      <c r="BJ573" s="17" t="s">
        <v>162</v>
      </c>
      <c r="BK573" s="230">
        <f>ROUND(I573*H573,2)</f>
        <v>0</v>
      </c>
      <c r="BL573" s="17" t="s">
        <v>236</v>
      </c>
      <c r="BM573" s="229" t="s">
        <v>921</v>
      </c>
    </row>
    <row r="574" s="13" customFormat="1">
      <c r="A574" s="13"/>
      <c r="B574" s="231"/>
      <c r="C574" s="232"/>
      <c r="D574" s="233" t="s">
        <v>164</v>
      </c>
      <c r="E574" s="234" t="s">
        <v>1</v>
      </c>
      <c r="F574" s="235" t="s">
        <v>93</v>
      </c>
      <c r="G574" s="232"/>
      <c r="H574" s="236">
        <v>58.719999999999999</v>
      </c>
      <c r="I574" s="237"/>
      <c r="J574" s="232"/>
      <c r="K574" s="232"/>
      <c r="L574" s="238"/>
      <c r="M574" s="239"/>
      <c r="N574" s="240"/>
      <c r="O574" s="240"/>
      <c r="P574" s="240"/>
      <c r="Q574" s="240"/>
      <c r="R574" s="240"/>
      <c r="S574" s="240"/>
      <c r="T574" s="24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2" t="s">
        <v>164</v>
      </c>
      <c r="AU574" s="242" t="s">
        <v>162</v>
      </c>
      <c r="AV574" s="13" t="s">
        <v>162</v>
      </c>
      <c r="AW574" s="13" t="s">
        <v>34</v>
      </c>
      <c r="AX574" s="13" t="s">
        <v>78</v>
      </c>
      <c r="AY574" s="242" t="s">
        <v>155</v>
      </c>
    </row>
    <row r="575" s="13" customFormat="1">
      <c r="A575" s="13"/>
      <c r="B575" s="231"/>
      <c r="C575" s="232"/>
      <c r="D575" s="233" t="s">
        <v>164</v>
      </c>
      <c r="E575" s="234" t="s">
        <v>1</v>
      </c>
      <c r="F575" s="235" t="s">
        <v>97</v>
      </c>
      <c r="G575" s="232"/>
      <c r="H575" s="236">
        <v>180.523</v>
      </c>
      <c r="I575" s="237"/>
      <c r="J575" s="232"/>
      <c r="K575" s="232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164</v>
      </c>
      <c r="AU575" s="242" t="s">
        <v>162</v>
      </c>
      <c r="AV575" s="13" t="s">
        <v>162</v>
      </c>
      <c r="AW575" s="13" t="s">
        <v>34</v>
      </c>
      <c r="AX575" s="13" t="s">
        <v>78</v>
      </c>
      <c r="AY575" s="242" t="s">
        <v>155</v>
      </c>
    </row>
    <row r="576" s="13" customFormat="1">
      <c r="A576" s="13"/>
      <c r="B576" s="231"/>
      <c r="C576" s="232"/>
      <c r="D576" s="233" t="s">
        <v>164</v>
      </c>
      <c r="E576" s="234" t="s">
        <v>1</v>
      </c>
      <c r="F576" s="235" t="s">
        <v>220</v>
      </c>
      <c r="G576" s="232"/>
      <c r="H576" s="236">
        <v>-32.799999999999997</v>
      </c>
      <c r="I576" s="237"/>
      <c r="J576" s="232"/>
      <c r="K576" s="232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164</v>
      </c>
      <c r="AU576" s="242" t="s">
        <v>162</v>
      </c>
      <c r="AV576" s="13" t="s">
        <v>162</v>
      </c>
      <c r="AW576" s="13" t="s">
        <v>34</v>
      </c>
      <c r="AX576" s="13" t="s">
        <v>78</v>
      </c>
      <c r="AY576" s="242" t="s">
        <v>155</v>
      </c>
    </row>
    <row r="577" s="14" customFormat="1">
      <c r="A577" s="14"/>
      <c r="B577" s="243"/>
      <c r="C577" s="244"/>
      <c r="D577" s="233" t="s">
        <v>164</v>
      </c>
      <c r="E577" s="245" t="s">
        <v>1</v>
      </c>
      <c r="F577" s="246" t="s">
        <v>167</v>
      </c>
      <c r="G577" s="244"/>
      <c r="H577" s="247">
        <v>206.44300000000001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3" t="s">
        <v>164</v>
      </c>
      <c r="AU577" s="253" t="s">
        <v>162</v>
      </c>
      <c r="AV577" s="14" t="s">
        <v>161</v>
      </c>
      <c r="AW577" s="14" t="s">
        <v>34</v>
      </c>
      <c r="AX577" s="14" t="s">
        <v>86</v>
      </c>
      <c r="AY577" s="253" t="s">
        <v>155</v>
      </c>
    </row>
    <row r="578" s="2" customFormat="1" ht="24.15" customHeight="1">
      <c r="A578" s="38"/>
      <c r="B578" s="39"/>
      <c r="C578" s="217" t="s">
        <v>922</v>
      </c>
      <c r="D578" s="217" t="s">
        <v>157</v>
      </c>
      <c r="E578" s="218" t="s">
        <v>923</v>
      </c>
      <c r="F578" s="219" t="s">
        <v>924</v>
      </c>
      <c r="G578" s="220" t="s">
        <v>90</v>
      </c>
      <c r="H578" s="221">
        <v>206.44300000000001</v>
      </c>
      <c r="I578" s="222"/>
      <c r="J578" s="223">
        <f>ROUND(I578*H578,2)</f>
        <v>0</v>
      </c>
      <c r="K578" s="224"/>
      <c r="L578" s="44"/>
      <c r="M578" s="225" t="s">
        <v>1</v>
      </c>
      <c r="N578" s="226" t="s">
        <v>44</v>
      </c>
      <c r="O578" s="91"/>
      <c r="P578" s="227">
        <f>O578*H578</f>
        <v>0</v>
      </c>
      <c r="Q578" s="227">
        <v>0.00029</v>
      </c>
      <c r="R578" s="227">
        <f>Q578*H578</f>
        <v>0.059868470000000007</v>
      </c>
      <c r="S578" s="227">
        <v>0</v>
      </c>
      <c r="T578" s="228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9" t="s">
        <v>236</v>
      </c>
      <c r="AT578" s="229" t="s">
        <v>157</v>
      </c>
      <c r="AU578" s="229" t="s">
        <v>162</v>
      </c>
      <c r="AY578" s="17" t="s">
        <v>155</v>
      </c>
      <c r="BE578" s="230">
        <f>IF(N578="základní",J578,0)</f>
        <v>0</v>
      </c>
      <c r="BF578" s="230">
        <f>IF(N578="snížená",J578,0)</f>
        <v>0</v>
      </c>
      <c r="BG578" s="230">
        <f>IF(N578="zákl. přenesená",J578,0)</f>
        <v>0</v>
      </c>
      <c r="BH578" s="230">
        <f>IF(N578="sníž. přenesená",J578,0)</f>
        <v>0</v>
      </c>
      <c r="BI578" s="230">
        <f>IF(N578="nulová",J578,0)</f>
        <v>0</v>
      </c>
      <c r="BJ578" s="17" t="s">
        <v>162</v>
      </c>
      <c r="BK578" s="230">
        <f>ROUND(I578*H578,2)</f>
        <v>0</v>
      </c>
      <c r="BL578" s="17" t="s">
        <v>236</v>
      </c>
      <c r="BM578" s="229" t="s">
        <v>925</v>
      </c>
    </row>
    <row r="579" s="13" customFormat="1">
      <c r="A579" s="13"/>
      <c r="B579" s="231"/>
      <c r="C579" s="232"/>
      <c r="D579" s="233" t="s">
        <v>164</v>
      </c>
      <c r="E579" s="234" t="s">
        <v>1</v>
      </c>
      <c r="F579" s="235" t="s">
        <v>93</v>
      </c>
      <c r="G579" s="232"/>
      <c r="H579" s="236">
        <v>58.719999999999999</v>
      </c>
      <c r="I579" s="237"/>
      <c r="J579" s="232"/>
      <c r="K579" s="232"/>
      <c r="L579" s="238"/>
      <c r="M579" s="239"/>
      <c r="N579" s="240"/>
      <c r="O579" s="240"/>
      <c r="P579" s="240"/>
      <c r="Q579" s="240"/>
      <c r="R579" s="240"/>
      <c r="S579" s="240"/>
      <c r="T579" s="24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2" t="s">
        <v>164</v>
      </c>
      <c r="AU579" s="242" t="s">
        <v>162</v>
      </c>
      <c r="AV579" s="13" t="s">
        <v>162</v>
      </c>
      <c r="AW579" s="13" t="s">
        <v>34</v>
      </c>
      <c r="AX579" s="13" t="s">
        <v>78</v>
      </c>
      <c r="AY579" s="242" t="s">
        <v>155</v>
      </c>
    </row>
    <row r="580" s="13" customFormat="1">
      <c r="A580" s="13"/>
      <c r="B580" s="231"/>
      <c r="C580" s="232"/>
      <c r="D580" s="233" t="s">
        <v>164</v>
      </c>
      <c r="E580" s="234" t="s">
        <v>1</v>
      </c>
      <c r="F580" s="235" t="s">
        <v>97</v>
      </c>
      <c r="G580" s="232"/>
      <c r="H580" s="236">
        <v>180.523</v>
      </c>
      <c r="I580" s="237"/>
      <c r="J580" s="232"/>
      <c r="K580" s="232"/>
      <c r="L580" s="238"/>
      <c r="M580" s="239"/>
      <c r="N580" s="240"/>
      <c r="O580" s="240"/>
      <c r="P580" s="240"/>
      <c r="Q580" s="240"/>
      <c r="R580" s="240"/>
      <c r="S580" s="240"/>
      <c r="T580" s="24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2" t="s">
        <v>164</v>
      </c>
      <c r="AU580" s="242" t="s">
        <v>162</v>
      </c>
      <c r="AV580" s="13" t="s">
        <v>162</v>
      </c>
      <c r="AW580" s="13" t="s">
        <v>34</v>
      </c>
      <c r="AX580" s="13" t="s">
        <v>78</v>
      </c>
      <c r="AY580" s="242" t="s">
        <v>155</v>
      </c>
    </row>
    <row r="581" s="13" customFormat="1">
      <c r="A581" s="13"/>
      <c r="B581" s="231"/>
      <c r="C581" s="232"/>
      <c r="D581" s="233" t="s">
        <v>164</v>
      </c>
      <c r="E581" s="234" t="s">
        <v>1</v>
      </c>
      <c r="F581" s="235" t="s">
        <v>220</v>
      </c>
      <c r="G581" s="232"/>
      <c r="H581" s="236">
        <v>-32.799999999999997</v>
      </c>
      <c r="I581" s="237"/>
      <c r="J581" s="232"/>
      <c r="K581" s="232"/>
      <c r="L581" s="238"/>
      <c r="M581" s="239"/>
      <c r="N581" s="240"/>
      <c r="O581" s="240"/>
      <c r="P581" s="240"/>
      <c r="Q581" s="240"/>
      <c r="R581" s="240"/>
      <c r="S581" s="240"/>
      <c r="T581" s="24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2" t="s">
        <v>164</v>
      </c>
      <c r="AU581" s="242" t="s">
        <v>162</v>
      </c>
      <c r="AV581" s="13" t="s">
        <v>162</v>
      </c>
      <c r="AW581" s="13" t="s">
        <v>34</v>
      </c>
      <c r="AX581" s="13" t="s">
        <v>78</v>
      </c>
      <c r="AY581" s="242" t="s">
        <v>155</v>
      </c>
    </row>
    <row r="582" s="14" customFormat="1">
      <c r="A582" s="14"/>
      <c r="B582" s="243"/>
      <c r="C582" s="244"/>
      <c r="D582" s="233" t="s">
        <v>164</v>
      </c>
      <c r="E582" s="245" t="s">
        <v>1</v>
      </c>
      <c r="F582" s="246" t="s">
        <v>167</v>
      </c>
      <c r="G582" s="244"/>
      <c r="H582" s="247">
        <v>206.44300000000001</v>
      </c>
      <c r="I582" s="248"/>
      <c r="J582" s="244"/>
      <c r="K582" s="244"/>
      <c r="L582" s="249"/>
      <c r="M582" s="250"/>
      <c r="N582" s="251"/>
      <c r="O582" s="251"/>
      <c r="P582" s="251"/>
      <c r="Q582" s="251"/>
      <c r="R582" s="251"/>
      <c r="S582" s="251"/>
      <c r="T582" s="25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3" t="s">
        <v>164</v>
      </c>
      <c r="AU582" s="253" t="s">
        <v>162</v>
      </c>
      <c r="AV582" s="14" t="s">
        <v>161</v>
      </c>
      <c r="AW582" s="14" t="s">
        <v>34</v>
      </c>
      <c r="AX582" s="14" t="s">
        <v>86</v>
      </c>
      <c r="AY582" s="253" t="s">
        <v>155</v>
      </c>
    </row>
    <row r="583" s="12" customFormat="1" ht="25.92" customHeight="1">
      <c r="A583" s="12"/>
      <c r="B583" s="202"/>
      <c r="C583" s="203"/>
      <c r="D583" s="204" t="s">
        <v>77</v>
      </c>
      <c r="E583" s="205" t="s">
        <v>926</v>
      </c>
      <c r="F583" s="205" t="s">
        <v>927</v>
      </c>
      <c r="G583" s="203"/>
      <c r="H583" s="203"/>
      <c r="I583" s="206"/>
      <c r="J583" s="189">
        <f>BK583</f>
        <v>0</v>
      </c>
      <c r="K583" s="203"/>
      <c r="L583" s="207"/>
      <c r="M583" s="208"/>
      <c r="N583" s="209"/>
      <c r="O583" s="209"/>
      <c r="P583" s="210">
        <f>P584+P587</f>
        <v>0</v>
      </c>
      <c r="Q583" s="209"/>
      <c r="R583" s="210">
        <f>R584+R587</f>
        <v>0</v>
      </c>
      <c r="S583" s="209"/>
      <c r="T583" s="211">
        <f>T584+T587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12" t="s">
        <v>183</v>
      </c>
      <c r="AT583" s="213" t="s">
        <v>77</v>
      </c>
      <c r="AU583" s="213" t="s">
        <v>78</v>
      </c>
      <c r="AY583" s="212" t="s">
        <v>155</v>
      </c>
      <c r="BK583" s="214">
        <f>BK584+BK587</f>
        <v>0</v>
      </c>
    </row>
    <row r="584" s="12" customFormat="1" ht="22.8" customHeight="1">
      <c r="A584" s="12"/>
      <c r="B584" s="202"/>
      <c r="C584" s="203"/>
      <c r="D584" s="204" t="s">
        <v>77</v>
      </c>
      <c r="E584" s="215" t="s">
        <v>928</v>
      </c>
      <c r="F584" s="215" t="s">
        <v>929</v>
      </c>
      <c r="G584" s="203"/>
      <c r="H584" s="203"/>
      <c r="I584" s="206"/>
      <c r="J584" s="216">
        <f>BK584</f>
        <v>0</v>
      </c>
      <c r="K584" s="203"/>
      <c r="L584" s="207"/>
      <c r="M584" s="208"/>
      <c r="N584" s="209"/>
      <c r="O584" s="209"/>
      <c r="P584" s="210">
        <f>SUM(P585:P586)</f>
        <v>0</v>
      </c>
      <c r="Q584" s="209"/>
      <c r="R584" s="210">
        <f>SUM(R585:R586)</f>
        <v>0</v>
      </c>
      <c r="S584" s="209"/>
      <c r="T584" s="211">
        <f>SUM(T585:T586)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12" t="s">
        <v>183</v>
      </c>
      <c r="AT584" s="213" t="s">
        <v>77</v>
      </c>
      <c r="AU584" s="213" t="s">
        <v>86</v>
      </c>
      <c r="AY584" s="212" t="s">
        <v>155</v>
      </c>
      <c r="BK584" s="214">
        <f>SUM(BK585:BK586)</f>
        <v>0</v>
      </c>
    </row>
    <row r="585" s="2" customFormat="1" ht="16.5" customHeight="1">
      <c r="A585" s="38"/>
      <c r="B585" s="39"/>
      <c r="C585" s="217" t="s">
        <v>930</v>
      </c>
      <c r="D585" s="217" t="s">
        <v>157</v>
      </c>
      <c r="E585" s="218" t="s">
        <v>931</v>
      </c>
      <c r="F585" s="219" t="s">
        <v>932</v>
      </c>
      <c r="G585" s="220" t="s">
        <v>366</v>
      </c>
      <c r="H585" s="221">
        <v>1</v>
      </c>
      <c r="I585" s="222"/>
      <c r="J585" s="223">
        <f>ROUND(I585*H585,2)</f>
        <v>0</v>
      </c>
      <c r="K585" s="224"/>
      <c r="L585" s="44"/>
      <c r="M585" s="225" t="s">
        <v>1</v>
      </c>
      <c r="N585" s="226" t="s">
        <v>44</v>
      </c>
      <c r="O585" s="91"/>
      <c r="P585" s="227">
        <f>O585*H585</f>
        <v>0</v>
      </c>
      <c r="Q585" s="227">
        <v>0</v>
      </c>
      <c r="R585" s="227">
        <f>Q585*H585</f>
        <v>0</v>
      </c>
      <c r="S585" s="227">
        <v>0</v>
      </c>
      <c r="T585" s="228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9" t="s">
        <v>933</v>
      </c>
      <c r="AT585" s="229" t="s">
        <v>157</v>
      </c>
      <c r="AU585" s="229" t="s">
        <v>162</v>
      </c>
      <c r="AY585" s="17" t="s">
        <v>155</v>
      </c>
      <c r="BE585" s="230">
        <f>IF(N585="základní",J585,0)</f>
        <v>0</v>
      </c>
      <c r="BF585" s="230">
        <f>IF(N585="snížená",J585,0)</f>
        <v>0</v>
      </c>
      <c r="BG585" s="230">
        <f>IF(N585="zákl. přenesená",J585,0)</f>
        <v>0</v>
      </c>
      <c r="BH585" s="230">
        <f>IF(N585="sníž. přenesená",J585,0)</f>
        <v>0</v>
      </c>
      <c r="BI585" s="230">
        <f>IF(N585="nulová",J585,0)</f>
        <v>0</v>
      </c>
      <c r="BJ585" s="17" t="s">
        <v>162</v>
      </c>
      <c r="BK585" s="230">
        <f>ROUND(I585*H585,2)</f>
        <v>0</v>
      </c>
      <c r="BL585" s="17" t="s">
        <v>933</v>
      </c>
      <c r="BM585" s="229" t="s">
        <v>934</v>
      </c>
    </row>
    <row r="586" s="13" customFormat="1">
      <c r="A586" s="13"/>
      <c r="B586" s="231"/>
      <c r="C586" s="232"/>
      <c r="D586" s="233" t="s">
        <v>164</v>
      </c>
      <c r="E586" s="234" t="s">
        <v>1</v>
      </c>
      <c r="F586" s="235" t="s">
        <v>935</v>
      </c>
      <c r="G586" s="232"/>
      <c r="H586" s="236">
        <v>1</v>
      </c>
      <c r="I586" s="237"/>
      <c r="J586" s="232"/>
      <c r="K586" s="232"/>
      <c r="L586" s="238"/>
      <c r="M586" s="239"/>
      <c r="N586" s="240"/>
      <c r="O586" s="240"/>
      <c r="P586" s="240"/>
      <c r="Q586" s="240"/>
      <c r="R586" s="240"/>
      <c r="S586" s="240"/>
      <c r="T586" s="24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2" t="s">
        <v>164</v>
      </c>
      <c r="AU586" s="242" t="s">
        <v>162</v>
      </c>
      <c r="AV586" s="13" t="s">
        <v>162</v>
      </c>
      <c r="AW586" s="13" t="s">
        <v>34</v>
      </c>
      <c r="AX586" s="13" t="s">
        <v>86</v>
      </c>
      <c r="AY586" s="242" t="s">
        <v>155</v>
      </c>
    </row>
    <row r="587" s="12" customFormat="1" ht="22.8" customHeight="1">
      <c r="A587" s="12"/>
      <c r="B587" s="202"/>
      <c r="C587" s="203"/>
      <c r="D587" s="204" t="s">
        <v>77</v>
      </c>
      <c r="E587" s="215" t="s">
        <v>936</v>
      </c>
      <c r="F587" s="215" t="s">
        <v>937</v>
      </c>
      <c r="G587" s="203"/>
      <c r="H587" s="203"/>
      <c r="I587" s="206"/>
      <c r="J587" s="216">
        <f>BK587</f>
        <v>0</v>
      </c>
      <c r="K587" s="203"/>
      <c r="L587" s="207"/>
      <c r="M587" s="208"/>
      <c r="N587" s="209"/>
      <c r="O587" s="209"/>
      <c r="P587" s="210">
        <f>P588</f>
        <v>0</v>
      </c>
      <c r="Q587" s="209"/>
      <c r="R587" s="210">
        <f>R588</f>
        <v>0</v>
      </c>
      <c r="S587" s="209"/>
      <c r="T587" s="211">
        <f>T588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12" t="s">
        <v>183</v>
      </c>
      <c r="AT587" s="213" t="s">
        <v>77</v>
      </c>
      <c r="AU587" s="213" t="s">
        <v>86</v>
      </c>
      <c r="AY587" s="212" t="s">
        <v>155</v>
      </c>
      <c r="BK587" s="214">
        <f>BK588</f>
        <v>0</v>
      </c>
    </row>
    <row r="588" s="2" customFormat="1" ht="16.5" customHeight="1">
      <c r="A588" s="38"/>
      <c r="B588" s="39"/>
      <c r="C588" s="217" t="s">
        <v>938</v>
      </c>
      <c r="D588" s="217" t="s">
        <v>157</v>
      </c>
      <c r="E588" s="218" t="s">
        <v>939</v>
      </c>
      <c r="F588" s="219" t="s">
        <v>940</v>
      </c>
      <c r="G588" s="220" t="s">
        <v>584</v>
      </c>
      <c r="H588" s="275"/>
      <c r="I588" s="222"/>
      <c r="J588" s="223">
        <f>ROUND(I588*H588,2)</f>
        <v>0</v>
      </c>
      <c r="K588" s="224"/>
      <c r="L588" s="44"/>
      <c r="M588" s="225" t="s">
        <v>1</v>
      </c>
      <c r="N588" s="226" t="s">
        <v>44</v>
      </c>
      <c r="O588" s="91"/>
      <c r="P588" s="227">
        <f>O588*H588</f>
        <v>0</v>
      </c>
      <c r="Q588" s="227">
        <v>0</v>
      </c>
      <c r="R588" s="227">
        <f>Q588*H588</f>
        <v>0</v>
      </c>
      <c r="S588" s="227">
        <v>0</v>
      </c>
      <c r="T588" s="228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9" t="s">
        <v>933</v>
      </c>
      <c r="AT588" s="229" t="s">
        <v>157</v>
      </c>
      <c r="AU588" s="229" t="s">
        <v>162</v>
      </c>
      <c r="AY588" s="17" t="s">
        <v>155</v>
      </c>
      <c r="BE588" s="230">
        <f>IF(N588="základní",J588,0)</f>
        <v>0</v>
      </c>
      <c r="BF588" s="230">
        <f>IF(N588="snížená",J588,0)</f>
        <v>0</v>
      </c>
      <c r="BG588" s="230">
        <f>IF(N588="zákl. přenesená",J588,0)</f>
        <v>0</v>
      </c>
      <c r="BH588" s="230">
        <f>IF(N588="sníž. přenesená",J588,0)</f>
        <v>0</v>
      </c>
      <c r="BI588" s="230">
        <f>IF(N588="nulová",J588,0)</f>
        <v>0</v>
      </c>
      <c r="BJ588" s="17" t="s">
        <v>162</v>
      </c>
      <c r="BK588" s="230">
        <f>ROUND(I588*H588,2)</f>
        <v>0</v>
      </c>
      <c r="BL588" s="17" t="s">
        <v>933</v>
      </c>
      <c r="BM588" s="229" t="s">
        <v>941</v>
      </c>
    </row>
    <row r="589" s="2" customFormat="1" ht="49.92" customHeight="1">
      <c r="A589" s="38"/>
      <c r="B589" s="39"/>
      <c r="C589" s="40"/>
      <c r="D589" s="40"/>
      <c r="E589" s="205" t="s">
        <v>942</v>
      </c>
      <c r="F589" s="205" t="s">
        <v>943</v>
      </c>
      <c r="G589" s="40"/>
      <c r="H589" s="40"/>
      <c r="I589" s="40"/>
      <c r="J589" s="189">
        <f>BK589</f>
        <v>0</v>
      </c>
      <c r="K589" s="40"/>
      <c r="L589" s="44"/>
      <c r="M589" s="276"/>
      <c r="N589" s="277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77</v>
      </c>
      <c r="AU589" s="17" t="s">
        <v>78</v>
      </c>
      <c r="AY589" s="17" t="s">
        <v>944</v>
      </c>
      <c r="BK589" s="230">
        <f>SUM(BK590:BK594)</f>
        <v>0</v>
      </c>
    </row>
    <row r="590" s="2" customFormat="1" ht="16.32" customHeight="1">
      <c r="A590" s="38"/>
      <c r="B590" s="39"/>
      <c r="C590" s="278" t="s">
        <v>1</v>
      </c>
      <c r="D590" s="278" t="s">
        <v>157</v>
      </c>
      <c r="E590" s="279" t="s">
        <v>1</v>
      </c>
      <c r="F590" s="280" t="s">
        <v>1</v>
      </c>
      <c r="G590" s="281" t="s">
        <v>1</v>
      </c>
      <c r="H590" s="282"/>
      <c r="I590" s="283"/>
      <c r="J590" s="284">
        <f>BK590</f>
        <v>0</v>
      </c>
      <c r="K590" s="224"/>
      <c r="L590" s="44"/>
      <c r="M590" s="285" t="s">
        <v>1</v>
      </c>
      <c r="N590" s="286" t="s">
        <v>44</v>
      </c>
      <c r="O590" s="91"/>
      <c r="P590" s="91"/>
      <c r="Q590" s="91"/>
      <c r="R590" s="91"/>
      <c r="S590" s="91"/>
      <c r="T590" s="92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944</v>
      </c>
      <c r="AU590" s="17" t="s">
        <v>86</v>
      </c>
      <c r="AY590" s="17" t="s">
        <v>944</v>
      </c>
      <c r="BE590" s="230">
        <f>IF(N590="základní",J590,0)</f>
        <v>0</v>
      </c>
      <c r="BF590" s="230">
        <f>IF(N590="snížená",J590,0)</f>
        <v>0</v>
      </c>
      <c r="BG590" s="230">
        <f>IF(N590="zákl. přenesená",J590,0)</f>
        <v>0</v>
      </c>
      <c r="BH590" s="230">
        <f>IF(N590="sníž. přenesená",J590,0)</f>
        <v>0</v>
      </c>
      <c r="BI590" s="230">
        <f>IF(N590="nulová",J590,0)</f>
        <v>0</v>
      </c>
      <c r="BJ590" s="17" t="s">
        <v>162</v>
      </c>
      <c r="BK590" s="230">
        <f>I590*H590</f>
        <v>0</v>
      </c>
    </row>
    <row r="591" s="2" customFormat="1" ht="16.32" customHeight="1">
      <c r="A591" s="38"/>
      <c r="B591" s="39"/>
      <c r="C591" s="278" t="s">
        <v>1</v>
      </c>
      <c r="D591" s="278" t="s">
        <v>157</v>
      </c>
      <c r="E591" s="279" t="s">
        <v>1</v>
      </c>
      <c r="F591" s="280" t="s">
        <v>1</v>
      </c>
      <c r="G591" s="281" t="s">
        <v>1</v>
      </c>
      <c r="H591" s="282"/>
      <c r="I591" s="283"/>
      <c r="J591" s="284">
        <f>BK591</f>
        <v>0</v>
      </c>
      <c r="K591" s="224"/>
      <c r="L591" s="44"/>
      <c r="M591" s="285" t="s">
        <v>1</v>
      </c>
      <c r="N591" s="286" t="s">
        <v>44</v>
      </c>
      <c r="O591" s="91"/>
      <c r="P591" s="91"/>
      <c r="Q591" s="91"/>
      <c r="R591" s="91"/>
      <c r="S591" s="91"/>
      <c r="T591" s="92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944</v>
      </c>
      <c r="AU591" s="17" t="s">
        <v>86</v>
      </c>
      <c r="AY591" s="17" t="s">
        <v>944</v>
      </c>
      <c r="BE591" s="230">
        <f>IF(N591="základní",J591,0)</f>
        <v>0</v>
      </c>
      <c r="BF591" s="230">
        <f>IF(N591="snížená",J591,0)</f>
        <v>0</v>
      </c>
      <c r="BG591" s="230">
        <f>IF(N591="zákl. přenesená",J591,0)</f>
        <v>0</v>
      </c>
      <c r="BH591" s="230">
        <f>IF(N591="sníž. přenesená",J591,0)</f>
        <v>0</v>
      </c>
      <c r="BI591" s="230">
        <f>IF(N591="nulová",J591,0)</f>
        <v>0</v>
      </c>
      <c r="BJ591" s="17" t="s">
        <v>162</v>
      </c>
      <c r="BK591" s="230">
        <f>I591*H591</f>
        <v>0</v>
      </c>
    </row>
    <row r="592" s="2" customFormat="1" ht="16.32" customHeight="1">
      <c r="A592" s="38"/>
      <c r="B592" s="39"/>
      <c r="C592" s="278" t="s">
        <v>1</v>
      </c>
      <c r="D592" s="278" t="s">
        <v>157</v>
      </c>
      <c r="E592" s="279" t="s">
        <v>1</v>
      </c>
      <c r="F592" s="280" t="s">
        <v>1</v>
      </c>
      <c r="G592" s="281" t="s">
        <v>1</v>
      </c>
      <c r="H592" s="282"/>
      <c r="I592" s="283"/>
      <c r="J592" s="284">
        <f>BK592</f>
        <v>0</v>
      </c>
      <c r="K592" s="224"/>
      <c r="L592" s="44"/>
      <c r="M592" s="285" t="s">
        <v>1</v>
      </c>
      <c r="N592" s="286" t="s">
        <v>44</v>
      </c>
      <c r="O592" s="91"/>
      <c r="P592" s="91"/>
      <c r="Q592" s="91"/>
      <c r="R592" s="91"/>
      <c r="S592" s="91"/>
      <c r="T592" s="92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944</v>
      </c>
      <c r="AU592" s="17" t="s">
        <v>86</v>
      </c>
      <c r="AY592" s="17" t="s">
        <v>944</v>
      </c>
      <c r="BE592" s="230">
        <f>IF(N592="základní",J592,0)</f>
        <v>0</v>
      </c>
      <c r="BF592" s="230">
        <f>IF(N592="snížená",J592,0)</f>
        <v>0</v>
      </c>
      <c r="BG592" s="230">
        <f>IF(N592="zákl. přenesená",J592,0)</f>
        <v>0</v>
      </c>
      <c r="BH592" s="230">
        <f>IF(N592="sníž. přenesená",J592,0)</f>
        <v>0</v>
      </c>
      <c r="BI592" s="230">
        <f>IF(N592="nulová",J592,0)</f>
        <v>0</v>
      </c>
      <c r="BJ592" s="17" t="s">
        <v>162</v>
      </c>
      <c r="BK592" s="230">
        <f>I592*H592</f>
        <v>0</v>
      </c>
    </row>
    <row r="593" s="2" customFormat="1" ht="16.32" customHeight="1">
      <c r="A593" s="38"/>
      <c r="B593" s="39"/>
      <c r="C593" s="278" t="s">
        <v>1</v>
      </c>
      <c r="D593" s="278" t="s">
        <v>157</v>
      </c>
      <c r="E593" s="279" t="s">
        <v>1</v>
      </c>
      <c r="F593" s="280" t="s">
        <v>1</v>
      </c>
      <c r="G593" s="281" t="s">
        <v>1</v>
      </c>
      <c r="H593" s="282"/>
      <c r="I593" s="283"/>
      <c r="J593" s="284">
        <f>BK593</f>
        <v>0</v>
      </c>
      <c r="K593" s="224"/>
      <c r="L593" s="44"/>
      <c r="M593" s="285" t="s">
        <v>1</v>
      </c>
      <c r="N593" s="286" t="s">
        <v>44</v>
      </c>
      <c r="O593" s="91"/>
      <c r="P593" s="91"/>
      <c r="Q593" s="91"/>
      <c r="R593" s="91"/>
      <c r="S593" s="91"/>
      <c r="T593" s="92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944</v>
      </c>
      <c r="AU593" s="17" t="s">
        <v>86</v>
      </c>
      <c r="AY593" s="17" t="s">
        <v>944</v>
      </c>
      <c r="BE593" s="230">
        <f>IF(N593="základní",J593,0)</f>
        <v>0</v>
      </c>
      <c r="BF593" s="230">
        <f>IF(N593="snížená",J593,0)</f>
        <v>0</v>
      </c>
      <c r="BG593" s="230">
        <f>IF(N593="zákl. přenesená",J593,0)</f>
        <v>0</v>
      </c>
      <c r="BH593" s="230">
        <f>IF(N593="sníž. přenesená",J593,0)</f>
        <v>0</v>
      </c>
      <c r="BI593" s="230">
        <f>IF(N593="nulová",J593,0)</f>
        <v>0</v>
      </c>
      <c r="BJ593" s="17" t="s">
        <v>162</v>
      </c>
      <c r="BK593" s="230">
        <f>I593*H593</f>
        <v>0</v>
      </c>
    </row>
    <row r="594" s="2" customFormat="1" ht="16.32" customHeight="1">
      <c r="A594" s="38"/>
      <c r="B594" s="39"/>
      <c r="C594" s="278" t="s">
        <v>1</v>
      </c>
      <c r="D594" s="278" t="s">
        <v>157</v>
      </c>
      <c r="E594" s="279" t="s">
        <v>1</v>
      </c>
      <c r="F594" s="280" t="s">
        <v>1</v>
      </c>
      <c r="G594" s="281" t="s">
        <v>1</v>
      </c>
      <c r="H594" s="282"/>
      <c r="I594" s="283"/>
      <c r="J594" s="284">
        <f>BK594</f>
        <v>0</v>
      </c>
      <c r="K594" s="224"/>
      <c r="L594" s="44"/>
      <c r="M594" s="285" t="s">
        <v>1</v>
      </c>
      <c r="N594" s="286" t="s">
        <v>44</v>
      </c>
      <c r="O594" s="287"/>
      <c r="P594" s="287"/>
      <c r="Q594" s="287"/>
      <c r="R594" s="287"/>
      <c r="S594" s="287"/>
      <c r="T594" s="288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944</v>
      </c>
      <c r="AU594" s="17" t="s">
        <v>86</v>
      </c>
      <c r="AY594" s="17" t="s">
        <v>944</v>
      </c>
      <c r="BE594" s="230">
        <f>IF(N594="základní",J594,0)</f>
        <v>0</v>
      </c>
      <c r="BF594" s="230">
        <f>IF(N594="snížená",J594,0)</f>
        <v>0</v>
      </c>
      <c r="BG594" s="230">
        <f>IF(N594="zákl. přenesená",J594,0)</f>
        <v>0</v>
      </c>
      <c r="BH594" s="230">
        <f>IF(N594="sníž. přenesená",J594,0)</f>
        <v>0</v>
      </c>
      <c r="BI594" s="230">
        <f>IF(N594="nulová",J594,0)</f>
        <v>0</v>
      </c>
      <c r="BJ594" s="17" t="s">
        <v>162</v>
      </c>
      <c r="BK594" s="230">
        <f>I594*H594</f>
        <v>0</v>
      </c>
    </row>
    <row r="595" s="2" customFormat="1" ht="6.96" customHeight="1">
      <c r="A595" s="38"/>
      <c r="B595" s="66"/>
      <c r="C595" s="67"/>
      <c r="D595" s="67"/>
      <c r="E595" s="67"/>
      <c r="F595" s="67"/>
      <c r="G595" s="67"/>
      <c r="H595" s="67"/>
      <c r="I595" s="67"/>
      <c r="J595" s="67"/>
      <c r="K595" s="67"/>
      <c r="L595" s="44"/>
      <c r="M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</row>
  </sheetData>
  <sheetProtection sheet="1" autoFilter="0" formatColumns="0" formatRows="0" objects="1" scenarios="1" spinCount="100000" saltValue="raWBr/aqLkPQk8IO7/Ha1Y0xclHVWd2BadfYcldnDRS5eTz/wDHee5Fnr0ohSKG0Nnb0jQrxDEP4Cpb0KogEJQ==" hashValue="MhuEm0wl2lGNMtEI0/x4HjWhg6ZVmBr1u7GKNGQEPwYxYfd1F+NuvTyG7tSN0scvwCYN3KaMacHkVsQKt5z/7w==" algorithmName="SHA-512" password="CC35"/>
  <autoFilter ref="C144:K594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dataValidations count="2">
    <dataValidation type="list" allowBlank="1" showInputMessage="1" showErrorMessage="1" error="Povoleny jsou hodnoty K, M." sqref="D590:D595">
      <formula1>"K, M"</formula1>
    </dataValidation>
    <dataValidation type="list" allowBlank="1" showInputMessage="1" showErrorMessage="1" error="Povoleny jsou hodnoty základní, snížená, zákl. přenesená, sníž. přenesená, nulová." sqref="N590:N595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945</v>
      </c>
      <c r="H4" s="20"/>
    </row>
    <row r="5" s="1" customFormat="1" ht="12" customHeight="1">
      <c r="B5" s="20"/>
      <c r="C5" s="289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37" t="s">
        <v>22</v>
      </c>
      <c r="D7" s="141" t="str">
        <f>'Rekapitulace stavby'!AN8</f>
        <v>10. 2. 2023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0"/>
      <c r="B9" s="292"/>
      <c r="C9" s="293" t="s">
        <v>59</v>
      </c>
      <c r="D9" s="294" t="s">
        <v>60</v>
      </c>
      <c r="E9" s="294" t="s">
        <v>142</v>
      </c>
      <c r="F9" s="295" t="s">
        <v>946</v>
      </c>
      <c r="G9" s="190"/>
      <c r="H9" s="292"/>
    </row>
    <row r="10" s="2" customFormat="1" ht="26.4" customHeight="1">
      <c r="A10" s="38"/>
      <c r="B10" s="44"/>
      <c r="C10" s="296" t="s">
        <v>947</v>
      </c>
      <c r="D10" s="296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100</v>
      </c>
      <c r="D11" s="298" t="s">
        <v>101</v>
      </c>
      <c r="E11" s="299" t="s">
        <v>90</v>
      </c>
      <c r="F11" s="300">
        <v>34.859999999999999</v>
      </c>
      <c r="G11" s="38"/>
      <c r="H11" s="44"/>
    </row>
    <row r="12" s="2" customFormat="1" ht="16.8" customHeight="1">
      <c r="A12" s="38"/>
      <c r="B12" s="44"/>
      <c r="C12" s="301" t="s">
        <v>1</v>
      </c>
      <c r="D12" s="301" t="s">
        <v>948</v>
      </c>
      <c r="E12" s="17" t="s">
        <v>1</v>
      </c>
      <c r="F12" s="302">
        <v>20.16</v>
      </c>
      <c r="G12" s="38"/>
      <c r="H12" s="44"/>
    </row>
    <row r="13" s="2" customFormat="1" ht="16.8" customHeight="1">
      <c r="A13" s="38"/>
      <c r="B13" s="44"/>
      <c r="C13" s="301" t="s">
        <v>1</v>
      </c>
      <c r="D13" s="301" t="s">
        <v>949</v>
      </c>
      <c r="E13" s="17" t="s">
        <v>1</v>
      </c>
      <c r="F13" s="302">
        <v>14.699999999999999</v>
      </c>
      <c r="G13" s="38"/>
      <c r="H13" s="44"/>
    </row>
    <row r="14" s="2" customFormat="1" ht="16.8" customHeight="1">
      <c r="A14" s="38"/>
      <c r="B14" s="44"/>
      <c r="C14" s="301" t="s">
        <v>1</v>
      </c>
      <c r="D14" s="301" t="s">
        <v>167</v>
      </c>
      <c r="E14" s="17" t="s">
        <v>1</v>
      </c>
      <c r="F14" s="302">
        <v>34.859999999999999</v>
      </c>
      <c r="G14" s="38"/>
      <c r="H14" s="44"/>
    </row>
    <row r="15" s="2" customFormat="1" ht="16.8" customHeight="1">
      <c r="A15" s="38"/>
      <c r="B15" s="44"/>
      <c r="C15" s="303" t="s">
        <v>950</v>
      </c>
      <c r="D15" s="38"/>
      <c r="E15" s="38"/>
      <c r="F15" s="38"/>
      <c r="G15" s="38"/>
      <c r="H15" s="44"/>
    </row>
    <row r="16" s="2" customFormat="1" ht="16.8" customHeight="1">
      <c r="A16" s="38"/>
      <c r="B16" s="44"/>
      <c r="C16" s="301" t="s">
        <v>336</v>
      </c>
      <c r="D16" s="301" t="s">
        <v>337</v>
      </c>
      <c r="E16" s="17" t="s">
        <v>90</v>
      </c>
      <c r="F16" s="302">
        <v>34.859999999999999</v>
      </c>
      <c r="G16" s="38"/>
      <c r="H16" s="44"/>
    </row>
    <row r="17" s="2" customFormat="1" ht="16.8" customHeight="1">
      <c r="A17" s="38"/>
      <c r="B17" s="44"/>
      <c r="C17" s="301" t="s">
        <v>340</v>
      </c>
      <c r="D17" s="301" t="s">
        <v>341</v>
      </c>
      <c r="E17" s="17" t="s">
        <v>90</v>
      </c>
      <c r="F17" s="302">
        <v>34.859999999999999</v>
      </c>
      <c r="G17" s="38"/>
      <c r="H17" s="44"/>
    </row>
    <row r="18" s="2" customFormat="1" ht="16.8" customHeight="1">
      <c r="A18" s="38"/>
      <c r="B18" s="44"/>
      <c r="C18" s="301" t="s">
        <v>350</v>
      </c>
      <c r="D18" s="301" t="s">
        <v>351</v>
      </c>
      <c r="E18" s="17" t="s">
        <v>90</v>
      </c>
      <c r="F18" s="302">
        <v>34.859999999999999</v>
      </c>
      <c r="G18" s="38"/>
      <c r="H18" s="44"/>
    </row>
    <row r="19" s="2" customFormat="1" ht="16.8" customHeight="1">
      <c r="A19" s="38"/>
      <c r="B19" s="44"/>
      <c r="C19" s="301" t="s">
        <v>589</v>
      </c>
      <c r="D19" s="301" t="s">
        <v>590</v>
      </c>
      <c r="E19" s="17" t="s">
        <v>90</v>
      </c>
      <c r="F19" s="302">
        <v>34.859999999999999</v>
      </c>
      <c r="G19" s="38"/>
      <c r="H19" s="44"/>
    </row>
    <row r="20" s="2" customFormat="1" ht="16.8" customHeight="1">
      <c r="A20" s="38"/>
      <c r="B20" s="44"/>
      <c r="C20" s="301" t="s">
        <v>751</v>
      </c>
      <c r="D20" s="301" t="s">
        <v>752</v>
      </c>
      <c r="E20" s="17" t="s">
        <v>90</v>
      </c>
      <c r="F20" s="302">
        <v>34.859999999999999</v>
      </c>
      <c r="G20" s="38"/>
      <c r="H20" s="44"/>
    </row>
    <row r="21" s="2" customFormat="1" ht="16.8" customHeight="1">
      <c r="A21" s="38"/>
      <c r="B21" s="44"/>
      <c r="C21" s="301" t="s">
        <v>345</v>
      </c>
      <c r="D21" s="301" t="s">
        <v>346</v>
      </c>
      <c r="E21" s="17" t="s">
        <v>90</v>
      </c>
      <c r="F21" s="302">
        <v>36.603000000000002</v>
      </c>
      <c r="G21" s="38"/>
      <c r="H21" s="44"/>
    </row>
    <row r="22" s="2" customFormat="1" ht="16.8" customHeight="1">
      <c r="A22" s="38"/>
      <c r="B22" s="44"/>
      <c r="C22" s="297" t="s">
        <v>88</v>
      </c>
      <c r="D22" s="298" t="s">
        <v>89</v>
      </c>
      <c r="E22" s="299" t="s">
        <v>90</v>
      </c>
      <c r="F22" s="300">
        <v>32.799999999999997</v>
      </c>
      <c r="G22" s="38"/>
      <c r="H22" s="44"/>
    </row>
    <row r="23" s="2" customFormat="1" ht="16.8" customHeight="1">
      <c r="A23" s="38"/>
      <c r="B23" s="44"/>
      <c r="C23" s="301" t="s">
        <v>1</v>
      </c>
      <c r="D23" s="301" t="s">
        <v>175</v>
      </c>
      <c r="E23" s="17" t="s">
        <v>1</v>
      </c>
      <c r="F23" s="302">
        <v>0</v>
      </c>
      <c r="G23" s="38"/>
      <c r="H23" s="44"/>
    </row>
    <row r="24" s="2" customFormat="1" ht="16.8" customHeight="1">
      <c r="A24" s="38"/>
      <c r="B24" s="44"/>
      <c r="C24" s="301" t="s">
        <v>1</v>
      </c>
      <c r="D24" s="301" t="s">
        <v>951</v>
      </c>
      <c r="E24" s="17" t="s">
        <v>1</v>
      </c>
      <c r="F24" s="302">
        <v>16.399999999999999</v>
      </c>
      <c r="G24" s="38"/>
      <c r="H24" s="44"/>
    </row>
    <row r="25" s="2" customFormat="1" ht="16.8" customHeight="1">
      <c r="A25" s="38"/>
      <c r="B25" s="44"/>
      <c r="C25" s="301" t="s">
        <v>1</v>
      </c>
      <c r="D25" s="301" t="s">
        <v>226</v>
      </c>
      <c r="E25" s="17" t="s">
        <v>1</v>
      </c>
      <c r="F25" s="302">
        <v>0</v>
      </c>
      <c r="G25" s="38"/>
      <c r="H25" s="44"/>
    </row>
    <row r="26" s="2" customFormat="1" ht="16.8" customHeight="1">
      <c r="A26" s="38"/>
      <c r="B26" s="44"/>
      <c r="C26" s="301" t="s">
        <v>1</v>
      </c>
      <c r="D26" s="301" t="s">
        <v>951</v>
      </c>
      <c r="E26" s="17" t="s">
        <v>1</v>
      </c>
      <c r="F26" s="302">
        <v>16.399999999999999</v>
      </c>
      <c r="G26" s="38"/>
      <c r="H26" s="44"/>
    </row>
    <row r="27" s="2" customFormat="1" ht="16.8" customHeight="1">
      <c r="A27" s="38"/>
      <c r="B27" s="44"/>
      <c r="C27" s="301" t="s">
        <v>1</v>
      </c>
      <c r="D27" s="301" t="s">
        <v>167</v>
      </c>
      <c r="E27" s="17" t="s">
        <v>1</v>
      </c>
      <c r="F27" s="302">
        <v>32.799999999999997</v>
      </c>
      <c r="G27" s="38"/>
      <c r="H27" s="44"/>
    </row>
    <row r="28" s="2" customFormat="1" ht="16.8" customHeight="1">
      <c r="A28" s="38"/>
      <c r="B28" s="44"/>
      <c r="C28" s="303" t="s">
        <v>950</v>
      </c>
      <c r="D28" s="38"/>
      <c r="E28" s="38"/>
      <c r="F28" s="38"/>
      <c r="G28" s="38"/>
      <c r="H28" s="44"/>
    </row>
    <row r="29" s="2" customFormat="1" ht="16.8" customHeight="1">
      <c r="A29" s="38"/>
      <c r="B29" s="44"/>
      <c r="C29" s="301" t="s">
        <v>217</v>
      </c>
      <c r="D29" s="301" t="s">
        <v>218</v>
      </c>
      <c r="E29" s="17" t="s">
        <v>90</v>
      </c>
      <c r="F29" s="302">
        <v>147.72300000000001</v>
      </c>
      <c r="G29" s="38"/>
      <c r="H29" s="44"/>
    </row>
    <row r="30" s="2" customFormat="1" ht="16.8" customHeight="1">
      <c r="A30" s="38"/>
      <c r="B30" s="44"/>
      <c r="C30" s="301" t="s">
        <v>827</v>
      </c>
      <c r="D30" s="301" t="s">
        <v>828</v>
      </c>
      <c r="E30" s="17" t="s">
        <v>90</v>
      </c>
      <c r="F30" s="302">
        <v>32.799999999999997</v>
      </c>
      <c r="G30" s="38"/>
      <c r="H30" s="44"/>
    </row>
    <row r="31" s="2" customFormat="1">
      <c r="A31" s="38"/>
      <c r="B31" s="44"/>
      <c r="C31" s="301" t="s">
        <v>837</v>
      </c>
      <c r="D31" s="301" t="s">
        <v>838</v>
      </c>
      <c r="E31" s="17" t="s">
        <v>90</v>
      </c>
      <c r="F31" s="302">
        <v>32.799999999999997</v>
      </c>
      <c r="G31" s="38"/>
      <c r="H31" s="44"/>
    </row>
    <row r="32" s="2" customFormat="1" ht="16.8" customHeight="1">
      <c r="A32" s="38"/>
      <c r="B32" s="44"/>
      <c r="C32" s="301" t="s">
        <v>883</v>
      </c>
      <c r="D32" s="301" t="s">
        <v>884</v>
      </c>
      <c r="E32" s="17" t="s">
        <v>90</v>
      </c>
      <c r="F32" s="302">
        <v>206.44300000000001</v>
      </c>
      <c r="G32" s="38"/>
      <c r="H32" s="44"/>
    </row>
    <row r="33" s="2" customFormat="1" ht="16.8" customHeight="1">
      <c r="A33" s="38"/>
      <c r="B33" s="44"/>
      <c r="C33" s="301" t="s">
        <v>919</v>
      </c>
      <c r="D33" s="301" t="s">
        <v>920</v>
      </c>
      <c r="E33" s="17" t="s">
        <v>90</v>
      </c>
      <c r="F33" s="302">
        <v>206.44300000000001</v>
      </c>
      <c r="G33" s="38"/>
      <c r="H33" s="44"/>
    </row>
    <row r="34" s="2" customFormat="1" ht="16.8" customHeight="1">
      <c r="A34" s="38"/>
      <c r="B34" s="44"/>
      <c r="C34" s="301" t="s">
        <v>923</v>
      </c>
      <c r="D34" s="301" t="s">
        <v>924</v>
      </c>
      <c r="E34" s="17" t="s">
        <v>90</v>
      </c>
      <c r="F34" s="302">
        <v>206.44300000000001</v>
      </c>
      <c r="G34" s="38"/>
      <c r="H34" s="44"/>
    </row>
    <row r="35" s="2" customFormat="1" ht="16.8" customHeight="1">
      <c r="A35" s="38"/>
      <c r="B35" s="44"/>
      <c r="C35" s="301" t="s">
        <v>841</v>
      </c>
      <c r="D35" s="301" t="s">
        <v>842</v>
      </c>
      <c r="E35" s="17" t="s">
        <v>90</v>
      </c>
      <c r="F35" s="302">
        <v>36.079999999999998</v>
      </c>
      <c r="G35" s="38"/>
      <c r="H35" s="44"/>
    </row>
    <row r="36" s="2" customFormat="1" ht="16.8" customHeight="1">
      <c r="A36" s="38"/>
      <c r="B36" s="44"/>
      <c r="C36" s="297" t="s">
        <v>93</v>
      </c>
      <c r="D36" s="298" t="s">
        <v>94</v>
      </c>
      <c r="E36" s="299" t="s">
        <v>90</v>
      </c>
      <c r="F36" s="300">
        <v>58.719999999999999</v>
      </c>
      <c r="G36" s="38"/>
      <c r="H36" s="44"/>
    </row>
    <row r="37" s="2" customFormat="1" ht="16.8" customHeight="1">
      <c r="A37" s="38"/>
      <c r="B37" s="44"/>
      <c r="C37" s="301" t="s">
        <v>1</v>
      </c>
      <c r="D37" s="301" t="s">
        <v>952</v>
      </c>
      <c r="E37" s="17" t="s">
        <v>1</v>
      </c>
      <c r="F37" s="302">
        <v>9.5999999999999996</v>
      </c>
      <c r="G37" s="38"/>
      <c r="H37" s="44"/>
    </row>
    <row r="38" s="2" customFormat="1" ht="16.8" customHeight="1">
      <c r="A38" s="38"/>
      <c r="B38" s="44"/>
      <c r="C38" s="301" t="s">
        <v>1</v>
      </c>
      <c r="D38" s="301" t="s">
        <v>953</v>
      </c>
      <c r="E38" s="17" t="s">
        <v>1</v>
      </c>
      <c r="F38" s="302">
        <v>20.16</v>
      </c>
      <c r="G38" s="38"/>
      <c r="H38" s="44"/>
    </row>
    <row r="39" s="2" customFormat="1" ht="16.8" customHeight="1">
      <c r="A39" s="38"/>
      <c r="B39" s="44"/>
      <c r="C39" s="301" t="s">
        <v>1</v>
      </c>
      <c r="D39" s="301" t="s">
        <v>954</v>
      </c>
      <c r="E39" s="17" t="s">
        <v>1</v>
      </c>
      <c r="F39" s="302">
        <v>14.699999999999999</v>
      </c>
      <c r="G39" s="38"/>
      <c r="H39" s="44"/>
    </row>
    <row r="40" s="2" customFormat="1" ht="16.8" customHeight="1">
      <c r="A40" s="38"/>
      <c r="B40" s="44"/>
      <c r="C40" s="301" t="s">
        <v>1</v>
      </c>
      <c r="D40" s="301" t="s">
        <v>955</v>
      </c>
      <c r="E40" s="17" t="s">
        <v>1</v>
      </c>
      <c r="F40" s="302">
        <v>7.9199999999999999</v>
      </c>
      <c r="G40" s="38"/>
      <c r="H40" s="44"/>
    </row>
    <row r="41" s="2" customFormat="1" ht="16.8" customHeight="1">
      <c r="A41" s="38"/>
      <c r="B41" s="44"/>
      <c r="C41" s="301" t="s">
        <v>1</v>
      </c>
      <c r="D41" s="301" t="s">
        <v>956</v>
      </c>
      <c r="E41" s="17" t="s">
        <v>1</v>
      </c>
      <c r="F41" s="302">
        <v>1</v>
      </c>
      <c r="G41" s="38"/>
      <c r="H41" s="44"/>
    </row>
    <row r="42" s="2" customFormat="1" ht="16.8" customHeight="1">
      <c r="A42" s="38"/>
      <c r="B42" s="44"/>
      <c r="C42" s="301" t="s">
        <v>1</v>
      </c>
      <c r="D42" s="301" t="s">
        <v>713</v>
      </c>
      <c r="E42" s="17" t="s">
        <v>1</v>
      </c>
      <c r="F42" s="302">
        <v>1.3799999999999999</v>
      </c>
      <c r="G42" s="38"/>
      <c r="H42" s="44"/>
    </row>
    <row r="43" s="2" customFormat="1" ht="16.8" customHeight="1">
      <c r="A43" s="38"/>
      <c r="B43" s="44"/>
      <c r="C43" s="301" t="s">
        <v>1</v>
      </c>
      <c r="D43" s="301" t="s">
        <v>714</v>
      </c>
      <c r="E43" s="17" t="s">
        <v>1</v>
      </c>
      <c r="F43" s="302">
        <v>3.96</v>
      </c>
      <c r="G43" s="38"/>
      <c r="H43" s="44"/>
    </row>
    <row r="44" s="2" customFormat="1" ht="16.8" customHeight="1">
      <c r="A44" s="38"/>
      <c r="B44" s="44"/>
      <c r="C44" s="301" t="s">
        <v>1</v>
      </c>
      <c r="D44" s="301" t="s">
        <v>167</v>
      </c>
      <c r="E44" s="17" t="s">
        <v>1</v>
      </c>
      <c r="F44" s="302">
        <v>58.719999999999999</v>
      </c>
      <c r="G44" s="38"/>
      <c r="H44" s="44"/>
    </row>
    <row r="45" s="2" customFormat="1" ht="16.8" customHeight="1">
      <c r="A45" s="38"/>
      <c r="B45" s="44"/>
      <c r="C45" s="303" t="s">
        <v>950</v>
      </c>
      <c r="D45" s="38"/>
      <c r="E45" s="38"/>
      <c r="F45" s="38"/>
      <c r="G45" s="38"/>
      <c r="H45" s="44"/>
    </row>
    <row r="46" s="2" customFormat="1" ht="16.8" customHeight="1">
      <c r="A46" s="38"/>
      <c r="B46" s="44"/>
      <c r="C46" s="301" t="s">
        <v>197</v>
      </c>
      <c r="D46" s="301" t="s">
        <v>198</v>
      </c>
      <c r="E46" s="17" t="s">
        <v>90</v>
      </c>
      <c r="F46" s="302">
        <v>58.719999999999999</v>
      </c>
      <c r="G46" s="38"/>
      <c r="H46" s="44"/>
    </row>
    <row r="47" s="2" customFormat="1" ht="16.8" customHeight="1">
      <c r="A47" s="38"/>
      <c r="B47" s="44"/>
      <c r="C47" s="301" t="s">
        <v>201</v>
      </c>
      <c r="D47" s="301" t="s">
        <v>202</v>
      </c>
      <c r="E47" s="17" t="s">
        <v>90</v>
      </c>
      <c r="F47" s="302">
        <v>58.719999999999999</v>
      </c>
      <c r="G47" s="38"/>
      <c r="H47" s="44"/>
    </row>
    <row r="48" s="2" customFormat="1" ht="16.8" customHeight="1">
      <c r="A48" s="38"/>
      <c r="B48" s="44"/>
      <c r="C48" s="301" t="s">
        <v>205</v>
      </c>
      <c r="D48" s="301" t="s">
        <v>206</v>
      </c>
      <c r="E48" s="17" t="s">
        <v>90</v>
      </c>
      <c r="F48" s="302">
        <v>58.719999999999999</v>
      </c>
      <c r="G48" s="38"/>
      <c r="H48" s="44"/>
    </row>
    <row r="49" s="2" customFormat="1" ht="16.8" customHeight="1">
      <c r="A49" s="38"/>
      <c r="B49" s="44"/>
      <c r="C49" s="301" t="s">
        <v>233</v>
      </c>
      <c r="D49" s="301" t="s">
        <v>234</v>
      </c>
      <c r="E49" s="17" t="s">
        <v>90</v>
      </c>
      <c r="F49" s="302">
        <v>58.719999999999999</v>
      </c>
      <c r="G49" s="38"/>
      <c r="H49" s="44"/>
    </row>
    <row r="50" s="2" customFormat="1" ht="16.8" customHeight="1">
      <c r="A50" s="38"/>
      <c r="B50" s="44"/>
      <c r="C50" s="301" t="s">
        <v>237</v>
      </c>
      <c r="D50" s="301" t="s">
        <v>238</v>
      </c>
      <c r="E50" s="17" t="s">
        <v>90</v>
      </c>
      <c r="F50" s="302">
        <v>58.719999999999999</v>
      </c>
      <c r="G50" s="38"/>
      <c r="H50" s="44"/>
    </row>
    <row r="51" s="2" customFormat="1" ht="16.8" customHeight="1">
      <c r="A51" s="38"/>
      <c r="B51" s="44"/>
      <c r="C51" s="301" t="s">
        <v>762</v>
      </c>
      <c r="D51" s="301" t="s">
        <v>763</v>
      </c>
      <c r="E51" s="17" t="s">
        <v>90</v>
      </c>
      <c r="F51" s="302">
        <v>58.719999999999999</v>
      </c>
      <c r="G51" s="38"/>
      <c r="H51" s="44"/>
    </row>
    <row r="52" s="2" customFormat="1" ht="16.8" customHeight="1">
      <c r="A52" s="38"/>
      <c r="B52" s="44"/>
      <c r="C52" s="301" t="s">
        <v>766</v>
      </c>
      <c r="D52" s="301" t="s">
        <v>767</v>
      </c>
      <c r="E52" s="17" t="s">
        <v>90</v>
      </c>
      <c r="F52" s="302">
        <v>58.719999999999999</v>
      </c>
      <c r="G52" s="38"/>
      <c r="H52" s="44"/>
    </row>
    <row r="53" s="2" customFormat="1" ht="16.8" customHeight="1">
      <c r="A53" s="38"/>
      <c r="B53" s="44"/>
      <c r="C53" s="301" t="s">
        <v>770</v>
      </c>
      <c r="D53" s="301" t="s">
        <v>771</v>
      </c>
      <c r="E53" s="17" t="s">
        <v>90</v>
      </c>
      <c r="F53" s="302">
        <v>54.640000000000001</v>
      </c>
      <c r="G53" s="38"/>
      <c r="H53" s="44"/>
    </row>
    <row r="54" s="2" customFormat="1" ht="16.8" customHeight="1">
      <c r="A54" s="38"/>
      <c r="B54" s="44"/>
      <c r="C54" s="301" t="s">
        <v>781</v>
      </c>
      <c r="D54" s="301" t="s">
        <v>782</v>
      </c>
      <c r="E54" s="17" t="s">
        <v>90</v>
      </c>
      <c r="F54" s="302">
        <v>54.640000000000001</v>
      </c>
      <c r="G54" s="38"/>
      <c r="H54" s="44"/>
    </row>
    <row r="55" s="2" customFormat="1" ht="16.8" customHeight="1">
      <c r="A55" s="38"/>
      <c r="B55" s="44"/>
      <c r="C55" s="301" t="s">
        <v>883</v>
      </c>
      <c r="D55" s="301" t="s">
        <v>884</v>
      </c>
      <c r="E55" s="17" t="s">
        <v>90</v>
      </c>
      <c r="F55" s="302">
        <v>206.44300000000001</v>
      </c>
      <c r="G55" s="38"/>
      <c r="H55" s="44"/>
    </row>
    <row r="56" s="2" customFormat="1" ht="16.8" customHeight="1">
      <c r="A56" s="38"/>
      <c r="B56" s="44"/>
      <c r="C56" s="301" t="s">
        <v>887</v>
      </c>
      <c r="D56" s="301" t="s">
        <v>888</v>
      </c>
      <c r="E56" s="17" t="s">
        <v>90</v>
      </c>
      <c r="F56" s="302">
        <v>218.453</v>
      </c>
      <c r="G56" s="38"/>
      <c r="H56" s="44"/>
    </row>
    <row r="57" s="2" customFormat="1" ht="16.8" customHeight="1">
      <c r="A57" s="38"/>
      <c r="B57" s="44"/>
      <c r="C57" s="301" t="s">
        <v>919</v>
      </c>
      <c r="D57" s="301" t="s">
        <v>920</v>
      </c>
      <c r="E57" s="17" t="s">
        <v>90</v>
      </c>
      <c r="F57" s="302">
        <v>206.44300000000001</v>
      </c>
      <c r="G57" s="38"/>
      <c r="H57" s="44"/>
    </row>
    <row r="58" s="2" customFormat="1" ht="16.8" customHeight="1">
      <c r="A58" s="38"/>
      <c r="B58" s="44"/>
      <c r="C58" s="301" t="s">
        <v>923</v>
      </c>
      <c r="D58" s="301" t="s">
        <v>924</v>
      </c>
      <c r="E58" s="17" t="s">
        <v>90</v>
      </c>
      <c r="F58" s="302">
        <v>206.44300000000001</v>
      </c>
      <c r="G58" s="38"/>
      <c r="H58" s="44"/>
    </row>
    <row r="59" s="2" customFormat="1" ht="16.8" customHeight="1">
      <c r="A59" s="38"/>
      <c r="B59" s="44"/>
      <c r="C59" s="301" t="s">
        <v>254</v>
      </c>
      <c r="D59" s="301" t="s">
        <v>255</v>
      </c>
      <c r="E59" s="17" t="s">
        <v>90</v>
      </c>
      <c r="F59" s="302">
        <v>58.719999999999999</v>
      </c>
      <c r="G59" s="38"/>
      <c r="H59" s="44"/>
    </row>
    <row r="60" s="2" customFormat="1">
      <c r="A60" s="38"/>
      <c r="B60" s="44"/>
      <c r="C60" s="301" t="s">
        <v>264</v>
      </c>
      <c r="D60" s="301" t="s">
        <v>265</v>
      </c>
      <c r="E60" s="17" t="s">
        <v>266</v>
      </c>
      <c r="F60" s="302">
        <v>1.1930000000000001</v>
      </c>
      <c r="G60" s="38"/>
      <c r="H60" s="44"/>
    </row>
    <row r="61" s="2" customFormat="1" ht="16.8" customHeight="1">
      <c r="A61" s="38"/>
      <c r="B61" s="44"/>
      <c r="C61" s="297" t="s">
        <v>97</v>
      </c>
      <c r="D61" s="298" t="s">
        <v>98</v>
      </c>
      <c r="E61" s="299" t="s">
        <v>90</v>
      </c>
      <c r="F61" s="300">
        <v>180.523</v>
      </c>
      <c r="G61" s="38"/>
      <c r="H61" s="44"/>
    </row>
    <row r="62" s="2" customFormat="1" ht="16.8" customHeight="1">
      <c r="A62" s="38"/>
      <c r="B62" s="44"/>
      <c r="C62" s="301" t="s">
        <v>1</v>
      </c>
      <c r="D62" s="301" t="s">
        <v>957</v>
      </c>
      <c r="E62" s="17" t="s">
        <v>1</v>
      </c>
      <c r="F62" s="302">
        <v>31.355</v>
      </c>
      <c r="G62" s="38"/>
      <c r="H62" s="44"/>
    </row>
    <row r="63" s="2" customFormat="1" ht="16.8" customHeight="1">
      <c r="A63" s="38"/>
      <c r="B63" s="44"/>
      <c r="C63" s="301" t="s">
        <v>1</v>
      </c>
      <c r="D63" s="301" t="s">
        <v>958</v>
      </c>
      <c r="E63" s="17" t="s">
        <v>1</v>
      </c>
      <c r="F63" s="302">
        <v>40.034999999999997</v>
      </c>
      <c r="G63" s="38"/>
      <c r="H63" s="44"/>
    </row>
    <row r="64" s="2" customFormat="1" ht="16.8" customHeight="1">
      <c r="A64" s="38"/>
      <c r="B64" s="44"/>
      <c r="C64" s="301" t="s">
        <v>1</v>
      </c>
      <c r="D64" s="301" t="s">
        <v>959</v>
      </c>
      <c r="E64" s="17" t="s">
        <v>1</v>
      </c>
      <c r="F64" s="302">
        <v>35.829999999999998</v>
      </c>
      <c r="G64" s="38"/>
      <c r="H64" s="44"/>
    </row>
    <row r="65" s="2" customFormat="1" ht="16.8" customHeight="1">
      <c r="A65" s="38"/>
      <c r="B65" s="44"/>
      <c r="C65" s="301" t="s">
        <v>1</v>
      </c>
      <c r="D65" s="301" t="s">
        <v>960</v>
      </c>
      <c r="E65" s="17" t="s">
        <v>1</v>
      </c>
      <c r="F65" s="302">
        <v>31.68</v>
      </c>
      <c r="G65" s="38"/>
      <c r="H65" s="44"/>
    </row>
    <row r="66" s="2" customFormat="1" ht="16.8" customHeight="1">
      <c r="A66" s="38"/>
      <c r="B66" s="44"/>
      <c r="C66" s="301" t="s">
        <v>1</v>
      </c>
      <c r="D66" s="301" t="s">
        <v>961</v>
      </c>
      <c r="E66" s="17" t="s">
        <v>1</v>
      </c>
      <c r="F66" s="302">
        <v>8.4030000000000005</v>
      </c>
      <c r="G66" s="38"/>
      <c r="H66" s="44"/>
    </row>
    <row r="67" s="2" customFormat="1" ht="16.8" customHeight="1">
      <c r="A67" s="38"/>
      <c r="B67" s="44"/>
      <c r="C67" s="301" t="s">
        <v>1</v>
      </c>
      <c r="D67" s="301" t="s">
        <v>962</v>
      </c>
      <c r="E67" s="17" t="s">
        <v>1</v>
      </c>
      <c r="F67" s="302">
        <v>13.619999999999999</v>
      </c>
      <c r="G67" s="38"/>
      <c r="H67" s="44"/>
    </row>
    <row r="68" s="2" customFormat="1" ht="16.8" customHeight="1">
      <c r="A68" s="38"/>
      <c r="B68" s="44"/>
      <c r="C68" s="301" t="s">
        <v>1</v>
      </c>
      <c r="D68" s="301" t="s">
        <v>963</v>
      </c>
      <c r="E68" s="17" t="s">
        <v>1</v>
      </c>
      <c r="F68" s="302">
        <v>19.600000000000001</v>
      </c>
      <c r="G68" s="38"/>
      <c r="H68" s="44"/>
    </row>
    <row r="69" s="2" customFormat="1" ht="16.8" customHeight="1">
      <c r="A69" s="38"/>
      <c r="B69" s="44"/>
      <c r="C69" s="301" t="s">
        <v>1</v>
      </c>
      <c r="D69" s="301" t="s">
        <v>167</v>
      </c>
      <c r="E69" s="17" t="s">
        <v>1</v>
      </c>
      <c r="F69" s="302">
        <v>180.523</v>
      </c>
      <c r="G69" s="38"/>
      <c r="H69" s="44"/>
    </row>
    <row r="70" s="2" customFormat="1" ht="16.8" customHeight="1">
      <c r="A70" s="38"/>
      <c r="B70" s="44"/>
      <c r="C70" s="303" t="s">
        <v>950</v>
      </c>
      <c r="D70" s="38"/>
      <c r="E70" s="38"/>
      <c r="F70" s="38"/>
      <c r="G70" s="38"/>
      <c r="H70" s="44"/>
    </row>
    <row r="71" s="2" customFormat="1" ht="16.8" customHeight="1">
      <c r="A71" s="38"/>
      <c r="B71" s="44"/>
      <c r="C71" s="301" t="s">
        <v>209</v>
      </c>
      <c r="D71" s="301" t="s">
        <v>210</v>
      </c>
      <c r="E71" s="17" t="s">
        <v>90</v>
      </c>
      <c r="F71" s="302">
        <v>180.523</v>
      </c>
      <c r="G71" s="38"/>
      <c r="H71" s="44"/>
    </row>
    <row r="72" s="2" customFormat="1" ht="16.8" customHeight="1">
      <c r="A72" s="38"/>
      <c r="B72" s="44"/>
      <c r="C72" s="301" t="s">
        <v>213</v>
      </c>
      <c r="D72" s="301" t="s">
        <v>214</v>
      </c>
      <c r="E72" s="17" t="s">
        <v>90</v>
      </c>
      <c r="F72" s="302">
        <v>180.523</v>
      </c>
      <c r="G72" s="38"/>
      <c r="H72" s="44"/>
    </row>
    <row r="73" s="2" customFormat="1" ht="16.8" customHeight="1">
      <c r="A73" s="38"/>
      <c r="B73" s="44"/>
      <c r="C73" s="301" t="s">
        <v>217</v>
      </c>
      <c r="D73" s="301" t="s">
        <v>218</v>
      </c>
      <c r="E73" s="17" t="s">
        <v>90</v>
      </c>
      <c r="F73" s="302">
        <v>147.72300000000001</v>
      </c>
      <c r="G73" s="38"/>
      <c r="H73" s="44"/>
    </row>
    <row r="74" s="2" customFormat="1" ht="16.8" customHeight="1">
      <c r="A74" s="38"/>
      <c r="B74" s="44"/>
      <c r="C74" s="301" t="s">
        <v>883</v>
      </c>
      <c r="D74" s="301" t="s">
        <v>884</v>
      </c>
      <c r="E74" s="17" t="s">
        <v>90</v>
      </c>
      <c r="F74" s="302">
        <v>206.44300000000001</v>
      </c>
      <c r="G74" s="38"/>
      <c r="H74" s="44"/>
    </row>
    <row r="75" s="2" customFormat="1" ht="16.8" customHeight="1">
      <c r="A75" s="38"/>
      <c r="B75" s="44"/>
      <c r="C75" s="301" t="s">
        <v>887</v>
      </c>
      <c r="D75" s="301" t="s">
        <v>888</v>
      </c>
      <c r="E75" s="17" t="s">
        <v>90</v>
      </c>
      <c r="F75" s="302">
        <v>218.453</v>
      </c>
      <c r="G75" s="38"/>
      <c r="H75" s="44"/>
    </row>
    <row r="76" s="2" customFormat="1" ht="16.8" customHeight="1">
      <c r="A76" s="38"/>
      <c r="B76" s="44"/>
      <c r="C76" s="301" t="s">
        <v>919</v>
      </c>
      <c r="D76" s="301" t="s">
        <v>920</v>
      </c>
      <c r="E76" s="17" t="s">
        <v>90</v>
      </c>
      <c r="F76" s="302">
        <v>206.44300000000001</v>
      </c>
      <c r="G76" s="38"/>
      <c r="H76" s="44"/>
    </row>
    <row r="77" s="2" customFormat="1" ht="16.8" customHeight="1">
      <c r="A77" s="38"/>
      <c r="B77" s="44"/>
      <c r="C77" s="301" t="s">
        <v>923</v>
      </c>
      <c r="D77" s="301" t="s">
        <v>924</v>
      </c>
      <c r="E77" s="17" t="s">
        <v>90</v>
      </c>
      <c r="F77" s="302">
        <v>206.44300000000001</v>
      </c>
      <c r="G77" s="38"/>
      <c r="H77" s="44"/>
    </row>
    <row r="78" s="2" customFormat="1" ht="7.44" customHeight="1">
      <c r="A78" s="38"/>
      <c r="B78" s="167"/>
      <c r="C78" s="168"/>
      <c r="D78" s="168"/>
      <c r="E78" s="168"/>
      <c r="F78" s="168"/>
      <c r="G78" s="168"/>
      <c r="H78" s="44"/>
    </row>
    <row r="79" s="2" customFormat="1">
      <c r="A79" s="38"/>
      <c r="B79" s="38"/>
      <c r="C79" s="38"/>
      <c r="D79" s="38"/>
      <c r="E79" s="38"/>
      <c r="F79" s="38"/>
      <c r="G79" s="38"/>
      <c r="H79" s="38"/>
    </row>
  </sheetData>
  <sheetProtection sheet="1" formatColumns="0" formatRows="0" objects="1" scenarios="1" spinCount="100000" saltValue="wjGeAZJwep9LMrUFas40+CvHJXah7cfmdUshzBgOU8iRnVRrapF7N0lvU0KfUsTlGpLQOoVtmkW5MD5pWHfd6Q==" hashValue="JU/TcW149k3HPLNTZ0tgkCoIWzcEoH8NN/R2ohenyiAtr+lqZeAyHGKhpt5/KkJy4pko4iuOxwkGT+ASkgwtI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2023-02-21T20:08:01Z</dcterms:created>
  <dcterms:modified xsi:type="dcterms:W3CDTF">2023-02-21T20:08:16Z</dcterms:modified>
</cp:coreProperties>
</file>